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8_{0982F30D-4E7E-416B-B81E-38F5A6E0724F}" xr6:coauthVersionLast="36" xr6:coauthVersionMax="36" xr10:uidLastSave="{00000000-0000-0000-0000-000000000000}"/>
  <bookViews>
    <workbookView xWindow="0" yWindow="0" windowWidth="21570" windowHeight="9375" activeTab="1" xr2:uid="{00000000-000D-0000-FFFF-FFFF00000000}"/>
  </bookViews>
  <sheets>
    <sheet name="Commodity Processing-FRZ SERV" sheetId="1" r:id="rId1"/>
    <sheet name="Commercial EQ. FRZ SERV" sheetId="2" r:id="rId2"/>
    <sheet name="Commodity Process Only FRZ SERV" sheetId="9" r:id="rId3"/>
    <sheet name="Commodity FRZ-ALL or NONE" sheetId="3" r:id="rId4"/>
    <sheet name="Commercial Eqv FRZ-ALL OR NONE" sheetId="8" r:id="rId5"/>
    <sheet name="Commodity Processing-Cooler" sheetId="6" r:id="rId6"/>
    <sheet name="Commercial Eqv.-Cooler" sheetId="4" r:id="rId7"/>
    <sheet name="Commodity-Dry By Case" sheetId="5" r:id="rId8"/>
    <sheet name="Commercial-Dry By Case" sheetId="7" r:id="rId9"/>
  </sheets>
  <definedNames>
    <definedName name="_xlnm.Print_Area" localSheetId="0">'Commodity Processing-FRZ SERV'!$A$1:$X$40</definedName>
    <definedName name="_xlnm.Print_Titles" localSheetId="1">'Commercial EQ. FRZ SERV'!$1:$3</definedName>
    <definedName name="_xlnm.Print_Titles" localSheetId="4">'Commercial Eqv FRZ-ALL OR NONE'!$1:$3</definedName>
    <definedName name="_xlnm.Print_Titles" localSheetId="6">'Commercial Eqv.-Cooler'!$1:$3</definedName>
    <definedName name="_xlnm.Print_Titles" localSheetId="8">'Commercial-Dry By Case'!$1:$3</definedName>
    <definedName name="_xlnm.Print_Titles" localSheetId="3">'Commodity FRZ-ALL or NONE'!$1:$3</definedName>
    <definedName name="_xlnm.Print_Titles" localSheetId="5">'Commodity Processing-Cooler'!$1:$3</definedName>
    <definedName name="_xlnm.Print_Titles" localSheetId="0">'Commodity Processing-FRZ SERV'!$1:$4</definedName>
    <definedName name="_xlnm.Print_Titles" localSheetId="7">'Commodity-Dry By Case'!$1:$3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3" i="8" l="1"/>
  <c r="O13" i="8" s="1"/>
  <c r="M13" i="8"/>
  <c r="N10" i="8"/>
  <c r="O10" i="8" s="1"/>
  <c r="M10" i="8"/>
  <c r="N9" i="8"/>
  <c r="O9" i="8" s="1"/>
  <c r="M9" i="8"/>
  <c r="N5" i="8"/>
  <c r="O5" i="8" s="1"/>
  <c r="M5" i="8"/>
  <c r="N6" i="8"/>
  <c r="O6" i="8" s="1"/>
  <c r="M6" i="8"/>
  <c r="W6" i="3"/>
  <c r="T6" i="3"/>
  <c r="R6" i="3"/>
  <c r="U6" i="3" s="1"/>
  <c r="V6" i="3" s="1"/>
  <c r="X6" i="3" s="1"/>
  <c r="Q6" i="3"/>
  <c r="S6" i="3" s="1"/>
  <c r="W5" i="3"/>
  <c r="T5" i="3"/>
  <c r="R5" i="3"/>
  <c r="U5" i="3" s="1"/>
  <c r="V5" i="3" s="1"/>
  <c r="X5" i="3" s="1"/>
  <c r="Q5" i="3"/>
  <c r="S5" i="3" s="1"/>
  <c r="W4" i="3"/>
  <c r="T4" i="3"/>
  <c r="R4" i="3"/>
  <c r="U4" i="3" s="1"/>
  <c r="V4" i="3" s="1"/>
  <c r="X4" i="3" s="1"/>
  <c r="Q4" i="3"/>
  <c r="S4" i="3" s="1"/>
  <c r="W9" i="3"/>
  <c r="T9" i="3"/>
  <c r="R9" i="3"/>
  <c r="U9" i="3" s="1"/>
  <c r="V9" i="3" s="1"/>
  <c r="X9" i="3" s="1"/>
  <c r="Q9" i="3"/>
  <c r="S9" i="3" s="1"/>
  <c r="W8" i="3"/>
  <c r="T8" i="3"/>
  <c r="R8" i="3"/>
  <c r="U8" i="3" s="1"/>
  <c r="V8" i="3" s="1"/>
  <c r="X8" i="3" s="1"/>
  <c r="Q8" i="3"/>
  <c r="S8" i="3" s="1"/>
  <c r="W13" i="3"/>
  <c r="T13" i="3"/>
  <c r="R13" i="3"/>
  <c r="U13" i="3" s="1"/>
  <c r="V13" i="3" s="1"/>
  <c r="X13" i="3" s="1"/>
  <c r="Q13" i="3"/>
  <c r="S13" i="3" s="1"/>
  <c r="N26" i="2"/>
  <c r="O26" i="2" s="1"/>
  <c r="M26" i="2"/>
  <c r="X7" i="3" l="1"/>
  <c r="N11" i="2" l="1"/>
  <c r="O11" i="2" s="1"/>
  <c r="M11" i="2"/>
  <c r="T23" i="1" l="1"/>
  <c r="R24" i="1" l="1"/>
  <c r="R23" i="1"/>
  <c r="W9" i="1"/>
  <c r="T9" i="1"/>
  <c r="R9" i="1"/>
  <c r="U9" i="1" s="1"/>
  <c r="V9" i="1" s="1"/>
  <c r="X9" i="1" s="1"/>
  <c r="Q9" i="1"/>
  <c r="S9" i="1" s="1"/>
  <c r="N14" i="8" l="1"/>
  <c r="O14" i="8" s="1"/>
  <c r="M14" i="8"/>
  <c r="N8" i="8"/>
  <c r="O8" i="8" s="1"/>
  <c r="O11" i="8" s="1"/>
  <c r="M8" i="8"/>
  <c r="W10" i="3"/>
  <c r="T10" i="3"/>
  <c r="R10" i="3"/>
  <c r="U10" i="3" s="1"/>
  <c r="V10" i="3" s="1"/>
  <c r="X10" i="3" s="1"/>
  <c r="X11" i="3" s="1"/>
  <c r="Q10" i="3"/>
  <c r="S10" i="3" s="1"/>
  <c r="W15" i="3"/>
  <c r="T15" i="3"/>
  <c r="R15" i="3"/>
  <c r="U15" i="3" s="1"/>
  <c r="V15" i="3" s="1"/>
  <c r="X15" i="3" s="1"/>
  <c r="Q15" i="3"/>
  <c r="S15" i="3" s="1"/>
  <c r="W31" i="1" l="1"/>
  <c r="T31" i="1"/>
  <c r="R31" i="1"/>
  <c r="U31" i="1" s="1"/>
  <c r="V31" i="1" s="1"/>
  <c r="X31" i="1" s="1"/>
  <c r="Q31" i="1"/>
  <c r="S31" i="1" s="1"/>
  <c r="W33" i="1"/>
  <c r="T33" i="1"/>
  <c r="R33" i="1"/>
  <c r="U33" i="1" s="1"/>
  <c r="V33" i="1" s="1"/>
  <c r="X33" i="1" s="1"/>
  <c r="Q33" i="1"/>
  <c r="S33" i="1" s="1"/>
  <c r="W25" i="1"/>
  <c r="T25" i="1"/>
  <c r="R25" i="1"/>
  <c r="U25" i="1" s="1"/>
  <c r="V25" i="1" s="1"/>
  <c r="X25" i="1" s="1"/>
  <c r="Q25" i="1"/>
  <c r="S25" i="1" s="1"/>
  <c r="W16" i="1"/>
  <c r="T16" i="1"/>
  <c r="R16" i="1"/>
  <c r="U16" i="1" s="1"/>
  <c r="V16" i="1" s="1"/>
  <c r="X16" i="1" s="1"/>
  <c r="Q16" i="1"/>
  <c r="S16" i="1" s="1"/>
  <c r="W8" i="1"/>
  <c r="T8" i="1"/>
  <c r="R8" i="1"/>
  <c r="U8" i="1" s="1"/>
  <c r="V8" i="1" s="1"/>
  <c r="X8" i="1" s="1"/>
  <c r="Q8" i="1"/>
  <c r="S8" i="1" s="1"/>
  <c r="W10" i="1"/>
  <c r="T10" i="1"/>
  <c r="R10" i="1"/>
  <c r="U10" i="1" s="1"/>
  <c r="V10" i="1" s="1"/>
  <c r="X10" i="1" s="1"/>
  <c r="Q10" i="1"/>
  <c r="S10" i="1" s="1"/>
  <c r="W39" i="1"/>
  <c r="T39" i="1"/>
  <c r="R39" i="1"/>
  <c r="U39" i="1" s="1"/>
  <c r="V39" i="1" s="1"/>
  <c r="X39" i="1" s="1"/>
  <c r="Q39" i="1"/>
  <c r="S39" i="1" s="1"/>
  <c r="W38" i="1"/>
  <c r="T38" i="1"/>
  <c r="R38" i="1"/>
  <c r="U38" i="1" s="1"/>
  <c r="V38" i="1" s="1"/>
  <c r="X38" i="1" s="1"/>
  <c r="Q38" i="1"/>
  <c r="S38" i="1" s="1"/>
  <c r="N9" i="2" l="1"/>
  <c r="N39" i="2"/>
  <c r="O39" i="2" s="1"/>
  <c r="M39" i="2"/>
  <c r="N38" i="2"/>
  <c r="O38" i="2" s="1"/>
  <c r="M38" i="2"/>
  <c r="W27" i="1"/>
  <c r="T27" i="1"/>
  <c r="R27" i="1"/>
  <c r="U27" i="1" s="1"/>
  <c r="V27" i="1" s="1"/>
  <c r="X27" i="1" s="1"/>
  <c r="Q27" i="1"/>
  <c r="S27" i="1" s="1"/>
  <c r="O9" i="2" l="1"/>
  <c r="M9" i="2"/>
  <c r="N8" i="2"/>
  <c r="O8" i="2" s="1"/>
  <c r="M8" i="2"/>
  <c r="W7" i="1"/>
  <c r="T7" i="1"/>
  <c r="R7" i="1"/>
  <c r="U7" i="1" s="1"/>
  <c r="V7" i="1" s="1"/>
  <c r="X7" i="1" s="1"/>
  <c r="Q7" i="1"/>
  <c r="S7" i="1" s="1"/>
  <c r="N33" i="2" l="1"/>
  <c r="O33" i="2" s="1"/>
  <c r="M33" i="2"/>
  <c r="N32" i="2"/>
  <c r="O32" i="2" s="1"/>
  <c r="M32" i="2"/>
  <c r="W12" i="1"/>
  <c r="T12" i="1"/>
  <c r="R12" i="1"/>
  <c r="U12" i="1" s="1"/>
  <c r="V12" i="1" s="1"/>
  <c r="X12" i="1" s="1"/>
  <c r="Q12" i="1"/>
  <c r="S12" i="1" s="1"/>
  <c r="W14" i="1"/>
  <c r="T14" i="1"/>
  <c r="R14" i="1"/>
  <c r="U14" i="1" s="1"/>
  <c r="V14" i="1" s="1"/>
  <c r="X14" i="1" s="1"/>
  <c r="Q14" i="1"/>
  <c r="S14" i="1" s="1"/>
  <c r="W34" i="1"/>
  <c r="T34" i="1"/>
  <c r="R34" i="1"/>
  <c r="U34" i="1" s="1"/>
  <c r="V34" i="1" s="1"/>
  <c r="X34" i="1" s="1"/>
  <c r="Q34" i="1"/>
  <c r="S34" i="1" s="1"/>
  <c r="N7" i="2" l="1"/>
  <c r="O7" i="2" s="1"/>
  <c r="M7" i="2"/>
  <c r="W29" i="1"/>
  <c r="T29" i="1"/>
  <c r="R29" i="1"/>
  <c r="U29" i="1" s="1"/>
  <c r="V29" i="1" s="1"/>
  <c r="X29" i="1" s="1"/>
  <c r="Q29" i="1"/>
  <c r="S29" i="1" s="1"/>
  <c r="N6" i="2" l="1"/>
  <c r="O6" i="2" s="1"/>
  <c r="M6" i="2"/>
  <c r="N12" i="8" l="1"/>
  <c r="O12" i="8" s="1"/>
  <c r="O15" i="8" s="1"/>
  <c r="M12" i="8"/>
  <c r="W5" i="9" l="1"/>
  <c r="T5" i="9"/>
  <c r="R5" i="9"/>
  <c r="U5" i="9" s="1"/>
  <c r="V5" i="9" s="1"/>
  <c r="X5" i="9" s="1"/>
  <c r="Q5" i="9"/>
  <c r="S5" i="9" s="1"/>
  <c r="N37" i="2" l="1"/>
  <c r="O37" i="2" s="1"/>
  <c r="M37" i="2"/>
  <c r="W40" i="1"/>
  <c r="T40" i="1"/>
  <c r="R40" i="1"/>
  <c r="U40" i="1" s="1"/>
  <c r="V40" i="1" s="1"/>
  <c r="X40" i="1" s="1"/>
  <c r="Q40" i="1"/>
  <c r="S40" i="1" s="1"/>
  <c r="M18" i="2" l="1"/>
  <c r="N18" i="2"/>
  <c r="O18" i="2" s="1"/>
  <c r="N17" i="2"/>
  <c r="O17" i="2" s="1"/>
  <c r="M17" i="2"/>
  <c r="W18" i="1"/>
  <c r="T18" i="1"/>
  <c r="R18" i="1"/>
  <c r="U18" i="1" s="1"/>
  <c r="V18" i="1" s="1"/>
  <c r="X18" i="1" s="1"/>
  <c r="Q18" i="1"/>
  <c r="S18" i="1" s="1"/>
  <c r="N4" i="7" l="1"/>
  <c r="O4" i="7" s="1"/>
  <c r="M4" i="7"/>
  <c r="W4" i="5"/>
  <c r="T4" i="5"/>
  <c r="R4" i="5"/>
  <c r="U4" i="5" s="1"/>
  <c r="V4" i="5" s="1"/>
  <c r="X4" i="5" s="1"/>
  <c r="Q4" i="5"/>
  <c r="S4" i="5" s="1"/>
  <c r="N4" i="4"/>
  <c r="O4" i="4" s="1"/>
  <c r="M4" i="4"/>
  <c r="W4" i="6"/>
  <c r="T4" i="6"/>
  <c r="R4" i="6"/>
  <c r="U4" i="6" s="1"/>
  <c r="V4" i="6" s="1"/>
  <c r="X4" i="6" s="1"/>
  <c r="Q4" i="6"/>
  <c r="S4" i="6" s="1"/>
  <c r="N31" i="2" l="1"/>
  <c r="O31" i="2" s="1"/>
  <c r="M31" i="2"/>
  <c r="W32" i="1"/>
  <c r="T32" i="1"/>
  <c r="R32" i="1"/>
  <c r="U32" i="1" s="1"/>
  <c r="V32" i="1" s="1"/>
  <c r="X32" i="1" s="1"/>
  <c r="Q32" i="1"/>
  <c r="S32" i="1" s="1"/>
  <c r="N4" i="2" l="1"/>
  <c r="O4" i="2" s="1"/>
  <c r="M4" i="2"/>
  <c r="W5" i="1"/>
  <c r="T5" i="1"/>
  <c r="R5" i="1"/>
  <c r="U5" i="1" s="1"/>
  <c r="V5" i="1" s="1"/>
  <c r="X5" i="1" s="1"/>
  <c r="Q5" i="1"/>
  <c r="S5" i="1" s="1"/>
  <c r="N24" i="2" l="1"/>
  <c r="O24" i="2" s="1"/>
  <c r="M24" i="2"/>
  <c r="N23" i="2"/>
  <c r="O23" i="2" s="1"/>
  <c r="M23" i="2"/>
  <c r="N16" i="2"/>
  <c r="O16" i="2" s="1"/>
  <c r="M16" i="2"/>
  <c r="W24" i="1"/>
  <c r="T24" i="1"/>
  <c r="U24" i="1"/>
  <c r="V24" i="1" s="1"/>
  <c r="X24" i="1" s="1"/>
  <c r="Q24" i="1"/>
  <c r="S24" i="1" s="1"/>
  <c r="W23" i="1"/>
  <c r="U23" i="1"/>
  <c r="V23" i="1" s="1"/>
  <c r="X23" i="1" s="1"/>
  <c r="Q23" i="1"/>
  <c r="S23" i="1" s="1"/>
  <c r="W19" i="1"/>
  <c r="T19" i="1"/>
  <c r="R19" i="1"/>
  <c r="U19" i="1" s="1"/>
  <c r="V19" i="1" s="1"/>
  <c r="X19" i="1" s="1"/>
  <c r="Q19" i="1"/>
  <c r="S19" i="1" s="1"/>
  <c r="N4" i="8" l="1"/>
  <c r="O4" i="8" s="1"/>
  <c r="O7" i="8" s="1"/>
  <c r="M4" i="8"/>
  <c r="N22" i="2" l="1"/>
  <c r="O22" i="2" s="1"/>
  <c r="M22" i="2"/>
  <c r="N15" i="2"/>
  <c r="O15" i="2" s="1"/>
  <c r="M15" i="2"/>
  <c r="W17" i="1"/>
  <c r="T17" i="1"/>
  <c r="R17" i="1"/>
  <c r="U17" i="1" s="1"/>
  <c r="V17" i="1" s="1"/>
  <c r="X17" i="1" s="1"/>
  <c r="Q17" i="1"/>
  <c r="S17" i="1" s="1"/>
  <c r="N35" i="2" l="1"/>
  <c r="O35" i="2" s="1"/>
  <c r="M35" i="2"/>
  <c r="N30" i="2"/>
  <c r="O30" i="2" s="1"/>
  <c r="M30" i="2"/>
  <c r="W36" i="1"/>
  <c r="T36" i="1"/>
  <c r="R36" i="1"/>
  <c r="U36" i="1" s="1"/>
  <c r="V36" i="1" s="1"/>
  <c r="X36" i="1" s="1"/>
  <c r="Q36" i="1"/>
  <c r="S36" i="1" s="1"/>
  <c r="W14" i="3" l="1"/>
  <c r="T14" i="3"/>
  <c r="R14" i="3"/>
  <c r="U14" i="3" s="1"/>
  <c r="V14" i="3" s="1"/>
  <c r="X14" i="3" s="1"/>
  <c r="X16" i="3" s="1"/>
  <c r="Q14" i="3"/>
  <c r="S14" i="3" s="1"/>
  <c r="W4" i="9" l="1"/>
  <c r="T4" i="9"/>
  <c r="R4" i="9"/>
  <c r="U4" i="9" s="1"/>
  <c r="V4" i="9" s="1"/>
  <c r="X4" i="9" s="1"/>
  <c r="Q4" i="9"/>
  <c r="S4" i="9" s="1"/>
  <c r="N28" i="2" l="1"/>
  <c r="O28" i="2" s="1"/>
  <c r="M28" i="2"/>
  <c r="W21" i="1"/>
  <c r="T21" i="1"/>
  <c r="R21" i="1"/>
  <c r="U21" i="1" s="1"/>
  <c r="V21" i="1" s="1"/>
  <c r="X21" i="1" s="1"/>
  <c r="Q21" i="1"/>
  <c r="S21" i="1" s="1"/>
</calcChain>
</file>

<file path=xl/sharedStrings.xml><?xml version="1.0" encoding="utf-8"?>
<sst xmlns="http://schemas.openxmlformats.org/spreadsheetml/2006/main" count="900" uniqueCount="284">
  <si>
    <t>Stock ID</t>
  </si>
  <si>
    <t>Unit</t>
  </si>
  <si>
    <t>Description</t>
  </si>
  <si>
    <t>Approved                      
Brand &amp; Product Codes</t>
  </si>
  <si>
    <t>Estimated Servings                             2020-2021</t>
  </si>
  <si>
    <t>Vendor</t>
  </si>
  <si>
    <t>Terms</t>
  </si>
  <si>
    <t>Manufacturer's                       Brand</t>
  </si>
  <si>
    <t>Finished Product Case Weight (Pounds)</t>
  </si>
  <si>
    <t>Servings per Case</t>
  </si>
  <si>
    <t>Commodity Code</t>
  </si>
  <si>
    <t>Value Per Pound</t>
  </si>
  <si>
    <t>Pounds of Donated Food per Case</t>
  </si>
  <si>
    <t>Commodity Processing Fee per Case</t>
  </si>
  <si>
    <t>Cost per Pound of Donated Commodity</t>
  </si>
  <si>
    <t>Pounds of Donated Food per Serving</t>
  </si>
  <si>
    <t>Value of Donated Food per Case</t>
  </si>
  <si>
    <t>Value of Donated Food per Serving</t>
  </si>
  <si>
    <t>Commodity Processing Fee per Serving</t>
  </si>
  <si>
    <t>Commodity Value Plus Processing per Case</t>
  </si>
  <si>
    <t>Commodity Value Plus Processing per Serving</t>
  </si>
  <si>
    <t>Total Cases Required</t>
  </si>
  <si>
    <t>Extended Total Commodity Processing Cost</t>
  </si>
  <si>
    <t>Column 1</t>
  </si>
  <si>
    <t>Column 7</t>
  </si>
  <si>
    <t>Bid Submissions That Deviate From What Is Being Requested In The Specifications Below Will Be Considered A Non Acceptable Vendor Response.</t>
  </si>
  <si>
    <t>SERVINGS</t>
  </si>
  <si>
    <t>Jennie-O 613620</t>
  </si>
  <si>
    <t>Wild Mike's 905302</t>
  </si>
  <si>
    <t xml:space="preserve">J.R. Simplot Infinity 10071179036289        
Lamb Weston S0022                 
Lamb Weston X16       
M cCain  MCF03761
</t>
  </si>
  <si>
    <t>No approved brands</t>
  </si>
  <si>
    <t>Mc Cain MCF04851    
JR Simplot Roastworks 757672</t>
  </si>
  <si>
    <t>ES Foods 16934</t>
  </si>
  <si>
    <t>No Approved Brands</t>
  </si>
  <si>
    <t>Bidder Brand            
Product Code</t>
  </si>
  <si>
    <r>
      <t xml:space="preserve">Breakfast Pizza, Beef with White Gravy. </t>
    </r>
    <r>
      <rPr>
        <sz val="9"/>
        <rFont val="Calibri"/>
        <family val="2"/>
      </rPr>
      <t xml:space="preserve">Made with USDA commodity cheese </t>
    </r>
    <r>
      <rPr>
        <sz val="9"/>
        <color indexed="10"/>
        <rFont val="Calibri"/>
        <family val="2"/>
      </rPr>
      <t>(Vendor must specify USDA commodity code used and value per pound)</t>
    </r>
    <r>
      <rPr>
        <b/>
        <sz val="9"/>
        <rFont val="Calibri"/>
        <family val="2"/>
      </rPr>
      <t xml:space="preserve">.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</si>
  <si>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t xml:space="preserve">100%  Ground Beef Steak Burger With Natural Grill marks, fully cooked, IQF. </t>
    </r>
    <r>
      <rPr>
        <sz val="9"/>
        <rFont val="Calibri"/>
        <family val="2"/>
      </rPr>
      <t xml:space="preserve">Made with USDA commodity beef </t>
    </r>
    <r>
      <rPr>
        <sz val="9"/>
        <color indexed="10"/>
        <rFont val="Calibri"/>
        <family val="2"/>
      </rPr>
      <t>(100154 or 100155 vendor must specify USDA commodity code used and value per pound)</t>
    </r>
    <r>
      <rPr>
        <b/>
        <sz val="9"/>
        <rFont val="Calibri"/>
        <family val="2"/>
      </rPr>
      <t xml:space="preserve">.  </t>
    </r>
    <r>
      <rPr>
        <sz val="9"/>
        <rFont val="Calibri"/>
        <family val="2"/>
      </rPr>
      <t xml:space="preserve">No LFTB or Ammonium Hydroxide. 2.75oz -3.0oz  serving to provide a minimum  of 2.75 oz. meat/meat alternate for the Child Nutrition program. Burger needs to provide adequate bun coverage for a standard Hamburger Bun. 
Approximate Pack: 180-3.0 oz. servings per case.
</t>
    </r>
    <r>
      <rPr>
        <b/>
        <sz val="9"/>
        <rFont val="Calibri"/>
        <family val="2"/>
      </rPr>
      <t>SHIP LOT:  300 cases</t>
    </r>
    <r>
      <rPr>
        <sz val="9"/>
        <rFont val="Calibri"/>
        <family val="2"/>
      </rPr>
      <t xml:space="preserve">                                     </t>
    </r>
    <r>
      <rPr>
        <b/>
        <sz val="9"/>
        <rFont val="Calibri"/>
        <family val="2"/>
      </rPr>
      <t xml:space="preserve"> </t>
    </r>
  </si>
  <si>
    <r>
      <t xml:space="preserve">Breadstick, Soft, White Heat &amp; Serve - </t>
    </r>
    <r>
      <rPr>
        <sz val="9"/>
        <rFont val="Calibri"/>
        <family val="2"/>
      </rPr>
      <t xml:space="preserve">Parbaked soft, white breadstick, approximately  8" in length.  Heat and Serve.  Made with USDA commodity flour </t>
    </r>
    <r>
      <rPr>
        <sz val="9"/>
        <color indexed="10"/>
        <rFont val="Calibri"/>
        <family val="2"/>
      </rPr>
      <t>(vendor must specify USDA commodity code used and value per pound</t>
    </r>
    <r>
      <rPr>
        <sz val="9"/>
        <rFont val="Calibri"/>
        <family val="2"/>
      </rPr>
      <t xml:space="preserve">).  Each breadstick to meet 2 oz grain for the child nutrition program.  Approximate pack size: 144/case
</t>
    </r>
    <r>
      <rPr>
        <b/>
        <sz val="9"/>
        <rFont val="Calibri"/>
        <family val="2"/>
      </rPr>
      <t>Ship Lot: 100 cases</t>
    </r>
  </si>
  <si>
    <t>Stock Number</t>
  </si>
  <si>
    <t>Approved Brand (Manufacture Product Code)</t>
  </si>
  <si>
    <t>Estimated Number of Units 
2020-2021</t>
  </si>
  <si>
    <t>Bidder</t>
  </si>
  <si>
    <t>Bidder Terms</t>
  </si>
  <si>
    <t>Bidder    Brand</t>
  </si>
  <si>
    <t xml:space="preserve"> Manufacturer's Product Code</t>
  </si>
  <si>
    <t>Estimated Servings Per Case</t>
  </si>
  <si>
    <t>Cost per           Case</t>
  </si>
  <si>
    <t>Required Number of Cases</t>
  </si>
  <si>
    <t>Cost Per Serving</t>
  </si>
  <si>
    <t>Extended Total Cost</t>
  </si>
  <si>
    <t>Vendor Comments</t>
  </si>
  <si>
    <t>PACK SIZES FOR THE FOLLOWING SPECIFICATIONS REFLECT CURRENT AWARDS.  ALL PACK SIZES WILL BE THOROUGHLY CONSIDERED AND EVALUATED.</t>
  </si>
  <si>
    <t>ALL SHIP LOTS ARE IN CASES.</t>
  </si>
  <si>
    <t xml:space="preserve">Don Lee Farms CNQ163003      
Advance Pierre 1-15-230   
Integrated Food Service Hot Off The Grill 32300B-30NF
</t>
  </si>
  <si>
    <t>E.S. Foods 05915</t>
  </si>
  <si>
    <r>
      <t xml:space="preserve">Breadstick, Soft, White Heat &amp; Serve - </t>
    </r>
    <r>
      <rPr>
        <sz val="9"/>
        <rFont val="Calibri"/>
        <family val="2"/>
      </rPr>
      <t xml:space="preserve">Parbaked soft, white breadstick, approximately 8" in length.  Heat and Serve.  Made with USDA commodity flour (vendor must specify USDA commodity code used and value per pound).  Each breadstick to meet 2oz grain for the child nutrition program.  Approximate pack size: 144/case
</t>
    </r>
    <r>
      <rPr>
        <b/>
        <sz val="9"/>
        <rFont val="Calibri"/>
        <family val="2"/>
      </rPr>
      <t>Ship Lot: 100 cases</t>
    </r>
  </si>
  <si>
    <t>Column 
3</t>
  </si>
  <si>
    <t>Column 
4</t>
  </si>
  <si>
    <t>Column 
5</t>
  </si>
  <si>
    <t>Column
 6</t>
  </si>
  <si>
    <t>Column 
8</t>
  </si>
  <si>
    <t>Column
 9</t>
  </si>
  <si>
    <t>Column
10</t>
  </si>
  <si>
    <t>Column
13</t>
  </si>
  <si>
    <t>Column
15</t>
  </si>
  <si>
    <t>Pack 
Size</t>
  </si>
  <si>
    <t>Estimated Servings                           2020-2021</t>
  </si>
  <si>
    <t>Manufacturer's                     Brand</t>
  </si>
  <si>
    <t>Bidder                        Brand            Product               Code</t>
  </si>
  <si>
    <t>Column 
2</t>
  </si>
  <si>
    <t>Column
 3</t>
  </si>
  <si>
    <t>Column
 4</t>
  </si>
  <si>
    <t>Column 
7</t>
  </si>
  <si>
    <t>Column 
9</t>
  </si>
  <si>
    <t>Column 
11</t>
  </si>
  <si>
    <t>Column 
12</t>
  </si>
  <si>
    <t>Column
 13</t>
  </si>
  <si>
    <t>Column 
14</t>
  </si>
  <si>
    <t>Column
 15</t>
  </si>
  <si>
    <t>Column 
16</t>
  </si>
  <si>
    <t>Column 
17</t>
  </si>
  <si>
    <t>Column
 18</t>
  </si>
  <si>
    <t>Column 
19</t>
  </si>
  <si>
    <t>Column 
20</t>
  </si>
  <si>
    <t>Column 
21</t>
  </si>
  <si>
    <t>Column 
22</t>
  </si>
  <si>
    <t>Column 
23</t>
  </si>
  <si>
    <t>Column
 24</t>
  </si>
  <si>
    <t>Estimated Servings 
2020-2021</t>
  </si>
  <si>
    <t>Manufacturer's                    Brand</t>
  </si>
  <si>
    <t>Land O' Lakes 44113</t>
  </si>
  <si>
    <r>
      <rPr>
        <b/>
        <sz val="9"/>
        <color indexed="8"/>
        <rFont val="Calibri"/>
        <family val="2"/>
      </rPr>
      <t xml:space="preserve">Reduced Fat Cheddar Cheese Cubes  </t>
    </r>
    <r>
      <rPr>
        <sz val="9"/>
        <color indexed="8"/>
        <rFont val="Calibri"/>
        <family val="2"/>
      </rPr>
      <t>– 1oz individual single serve packs.  Made with USDA commodity cheese (vendor must specify USDA commodity code used and value per pound).  Each pack must provide a minimum of 1 oz m/ma per the child nutrition program.  Must meet smart snack guidelines.  Must be made with 100% real cheddar cheese.  No TVP or ISP.  CN Label or crediting statement required.  Approximate pack size: 200 servings/case.</t>
    </r>
    <r>
      <rPr>
        <b/>
        <sz val="9"/>
        <color indexed="8"/>
        <rFont val="Calibri"/>
        <family val="2"/>
      </rPr>
      <t xml:space="preserve">
Ship Lot: 200
</t>
    </r>
  </si>
  <si>
    <t>Column
 2</t>
  </si>
  <si>
    <t>Column
 8</t>
  </si>
  <si>
    <t>Column 
10</t>
  </si>
  <si>
    <t>Column
 12</t>
  </si>
  <si>
    <t>Column 
13</t>
  </si>
  <si>
    <t>Commodity Processing Fee/Case</t>
  </si>
  <si>
    <t>Cost/ Pound of Donated Commodity</t>
  </si>
  <si>
    <t>Column 
18</t>
  </si>
  <si>
    <t>Column
 22</t>
  </si>
  <si>
    <t>Pounds of Donated Food /Case</t>
  </si>
  <si>
    <t>Pack Size</t>
  </si>
  <si>
    <t>Cost            per           Case</t>
  </si>
  <si>
    <t>Extended Total       Cost</t>
  </si>
  <si>
    <t>NOTES to Bidder from SCBE</t>
  </si>
  <si>
    <t>Manufacture's
Brand</t>
  </si>
  <si>
    <t>Bidder's Brand &amp;  Product Code</t>
  </si>
  <si>
    <r>
      <rPr>
        <b/>
        <sz val="9"/>
        <color indexed="8"/>
        <rFont val="Calibri"/>
        <family val="2"/>
      </rPr>
      <t xml:space="preserve">Cheese Sauce Heat and Serve Bulk Pouch </t>
    </r>
    <r>
      <rPr>
        <sz val="9"/>
        <color indexed="8"/>
        <rFont val="Calibri"/>
        <family val="2"/>
      </rPr>
      <t xml:space="preserve">– Made with USDA commodity cheese (vendor must specify USDA commodity code used and value per pound).  Heat in Pouch.  Each serving should meet a minimum equivalent of 1oz M/MA  per the CN program.  CN label or crediting state required. </t>
    </r>
    <r>
      <rPr>
        <b/>
        <sz val="9"/>
        <color indexed="8"/>
        <rFont val="Calibri"/>
        <family val="2"/>
      </rPr>
      <t xml:space="preserve">
Ship Lot: 200
Approx. pack 6/ 5lb pouches per case. </t>
    </r>
  </si>
  <si>
    <t>Column 
1</t>
  </si>
  <si>
    <t>Column 
6</t>
  </si>
  <si>
    <t>Bidder Brand &amp;         
  Product Code</t>
  </si>
  <si>
    <t>Servings /Case</t>
  </si>
  <si>
    <t>Column
 14</t>
  </si>
  <si>
    <t>Column 
15</t>
  </si>
  <si>
    <t>Column
 19</t>
  </si>
  <si>
    <t>Commodity Processing Fee/ Serving</t>
  </si>
  <si>
    <t>Column 
24</t>
  </si>
  <si>
    <t>Bidder  Product Code</t>
  </si>
  <si>
    <t>Manufacturer's Brand</t>
  </si>
  <si>
    <t>Column
 1</t>
  </si>
  <si>
    <t>Column
 11</t>
  </si>
  <si>
    <t xml:space="preserve">Pilgrim's Pride /Goldkist 7516     
Rich Chicks 13422  
</t>
  </si>
  <si>
    <t xml:space="preserve">Pilgrim's Pride/ Goldkist 7517   
Rick Chicks 13423
</t>
  </si>
  <si>
    <t xml:space="preserve">Pilgrim's Pride/ Goldkist 110458 
Rick Chicks 54409
</t>
  </si>
  <si>
    <t>Approved Brand 
(Manufacture Product Code)</t>
  </si>
  <si>
    <t xml:space="preserve"> Manufacture's Product Code</t>
  </si>
  <si>
    <t>Cost  per           Case</t>
  </si>
  <si>
    <r>
      <t xml:space="preserve">Chicken Breast Filet, Breaded, Fully cooked, IQF. </t>
    </r>
    <r>
      <rPr>
        <sz val="9"/>
        <rFont val="Calibri"/>
        <family val="2"/>
      </rPr>
      <t xml:space="preserve">Minimum serving wt. 3 oz. breaded, whole muscle fillet breaded with whole grain wheat flour. Serving to provide a min. of 2.0 oz. meat/meat alternate for the Child Nutrition program.  
Approximate Pack 80 servings  per case.      
</t>
    </r>
    <r>
      <rPr>
        <b/>
        <sz val="9"/>
        <rFont val="Calibri"/>
        <family val="2"/>
      </rPr>
      <t xml:space="preserve">SHIP LOT:  500 cases    </t>
    </r>
    <r>
      <rPr>
        <sz val="9"/>
        <rFont val="Calibri"/>
        <family val="2"/>
      </rPr>
      <t xml:space="preserve">                                                                                                                                                         </t>
    </r>
  </si>
  <si>
    <r>
      <t xml:space="preserve">Chicken Breast Filet,  Breaded, Spicy, - </t>
    </r>
    <r>
      <rPr>
        <sz val="9"/>
        <rFont val="Calibri"/>
        <family val="2"/>
      </rPr>
      <t xml:space="preserve">Fully cooked, IQF, whole muscle, breading to be made from whole grain flour. Must provide 2oz. meat/meat alternate for child nutrition meal pattern. CN label required. 
Approximate Pack: 57-3.0 oz. servings per case.  
</t>
    </r>
    <r>
      <rPr>
        <b/>
        <sz val="9"/>
        <rFont val="Calibri"/>
        <family val="2"/>
      </rPr>
      <t xml:space="preserve">SHIP LOT:  200 cases </t>
    </r>
    <r>
      <rPr>
        <sz val="9"/>
        <rFont val="Calibri"/>
        <family val="2"/>
      </rPr>
      <t xml:space="preserve">   
</t>
    </r>
  </si>
  <si>
    <r>
      <t xml:space="preserve">Popcorn Chicken  - Fully cooked, IQF, breaded chicken pieces. </t>
    </r>
    <r>
      <rPr>
        <sz val="9"/>
        <rFont val="Calibri"/>
        <family val="2"/>
      </rPr>
      <t xml:space="preserve">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rFont val="Calibri"/>
        <family val="2"/>
      </rPr>
      <t xml:space="preserve">SHIP LOT:  400 cases   </t>
    </r>
  </si>
  <si>
    <t xml:space="preserve">Pilgrim's Pride/ Goldkist 7516      
Rich Chicks 13408
                                                                              </t>
  </si>
  <si>
    <t xml:space="preserve">Pilgrim's Pride/ Goldkist 7517    
Rich Chicks 13410 
</t>
  </si>
  <si>
    <t xml:space="preserve">Pilgrim's Pride/ Goldkist 110458    
Rich Chicks 54413
</t>
  </si>
  <si>
    <t>Column
 7</t>
  </si>
  <si>
    <t>Column
 10</t>
  </si>
  <si>
    <r>
      <t xml:space="preserve">Breakfast Pizza, Beef with White Gravy.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</si>
  <si>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Vendor must specify USDA commodity code used and value per pound.</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</si>
  <si>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t>Column
 17</t>
  </si>
  <si>
    <t>Column
 21</t>
  </si>
  <si>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</si>
  <si>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t xml:space="preserve">100%  Ground Beef Steak Burger With Natural Grill marks, fully cooked, IQF. </t>
    </r>
    <r>
      <rPr>
        <sz val="9"/>
        <rFont val="Calibri"/>
        <family val="2"/>
      </rPr>
      <t>Made with ground beef with no meat/meat alternate proteins.</t>
    </r>
    <r>
      <rPr>
        <b/>
        <sz val="9"/>
        <rFont val="Calibri"/>
        <family val="2"/>
      </rPr>
      <t xml:space="preserve">  </t>
    </r>
    <r>
      <rPr>
        <sz val="9"/>
        <rFont val="Calibri"/>
        <family val="2"/>
      </rPr>
      <t xml:space="preserve">No LFTB or Ammonium Hydroxide. 2.75 oz -3.0 oz  serving to provide a minimum  of 2.75 oz. meat/meat alternate for the Child Nutrition program. Burger needs to provide adequate bun coverage for a standard Hamburger Bun. 
Approximate Pack: 180-3.0 oz. servings per case.      
</t>
    </r>
    <r>
      <rPr>
        <b/>
        <sz val="9"/>
        <rFont val="Calibri"/>
        <family val="2"/>
      </rPr>
      <t>SHIP LOT:  500 cases</t>
    </r>
    <r>
      <rPr>
        <sz val="9"/>
        <rFont val="Calibri"/>
        <family val="2"/>
      </rPr>
      <t xml:space="preserve">                                     </t>
    </r>
    <r>
      <rPr>
        <b/>
        <sz val="9"/>
        <rFont val="Calibri"/>
        <family val="2"/>
      </rPr>
      <t xml:space="preserve"> </t>
    </r>
  </si>
  <si>
    <r>
      <t xml:space="preserve">Crinkle Cut Potatoes - 3/8 inch </t>
    </r>
    <r>
      <rPr>
        <sz val="9"/>
        <rFont val="Calibri"/>
        <family val="2"/>
      </rPr>
      <t xml:space="preserve">ready to be baked, frozen, containing zero grams of trans fat. Made with USDA commodity potatoes (100506).  Each serving must meet 1/2 cup of vegetable.
Approximately 192-4 oz.  servings per case. Approximate Pack: 6-4 lbs. per case. 
</t>
    </r>
    <r>
      <rPr>
        <b/>
        <sz val="9"/>
        <rFont val="Calibri"/>
        <family val="2"/>
      </rPr>
      <t xml:space="preserve"> 
SHIP LOT:  500 cases   </t>
    </r>
  </si>
  <si>
    <r>
      <rPr>
        <b/>
        <sz val="9"/>
        <rFont val="Calibri"/>
        <family val="2"/>
      </rPr>
      <t>Sandwich, WG Ciabatta Pepper Jack Melt</t>
    </r>
    <r>
      <rPr>
        <sz val="9"/>
        <rFont val="Calibri"/>
        <family val="2"/>
      </rPr>
      <t xml:space="preserve">.  Made with  CN label required. Must be 100% real cheese to contain at least one USDA commodity cheese item.  Each serving to provide a minimum of 2.0 oz. grains and 2 oz meat/meat alternate per Child Nutrition Program standards. 
Approximate pack: 96/ 3.9 oz. servings/case. 
</t>
    </r>
    <r>
      <rPr>
        <b/>
        <sz val="9"/>
        <rFont val="Calibri"/>
        <family val="2"/>
      </rPr>
      <t>Ship Lot: 300 CASES</t>
    </r>
  </si>
  <si>
    <r>
      <rPr>
        <b/>
        <sz val="9"/>
        <rFont val="Calibri"/>
        <family val="2"/>
      </rPr>
      <t>Potatoes, Roasted, Diced, Seasoned, Redskin</t>
    </r>
    <r>
      <rPr>
        <sz val="9"/>
        <rFont val="Calibri"/>
        <family val="2"/>
      </rPr>
      <t xml:space="preserve"> -  Frozen, ovenable contains zero grams of trans fat. Herbs and/or spices should be clearly visible. One serving portion equals 1/2 cup cooked vegetable. 
Approximate Pack 4/4lb bags per case.  
</t>
    </r>
    <r>
      <rPr>
        <b/>
        <sz val="9"/>
        <rFont val="Calibri"/>
        <family val="2"/>
      </rPr>
      <t>Ship Lot: 500 CASES</t>
    </r>
  </si>
  <si>
    <r>
      <rPr>
        <b/>
        <sz val="9"/>
        <rFont val="Calibri"/>
        <family val="2"/>
      </rPr>
      <t xml:space="preserve">Chicken Portions, 10 Piece Cut, Breaded </t>
    </r>
    <r>
      <rPr>
        <sz val="9"/>
        <rFont val="Calibri"/>
        <family val="2"/>
      </rPr>
      <t xml:space="preserve"> -   IQF, Fully cooked, oven ready, 10 piece cut, No MSG.  </t>
    </r>
    <r>
      <rPr>
        <sz val="9"/>
        <color indexed="10"/>
        <rFont val="Calibri"/>
        <family val="2"/>
      </rPr>
      <t xml:space="preserve">Vendor must specify USDA commodity code used and value per pound. </t>
    </r>
    <r>
      <rPr>
        <sz val="9"/>
        <rFont val="Calibri"/>
        <family val="2"/>
      </rPr>
      <t xml:space="preserve"> 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</si>
  <si>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color indexed="8"/>
        <rFont val="Calibri"/>
        <family val="2"/>
      </rPr>
      <t xml:space="preserve">Macaroni and Cheese </t>
    </r>
    <r>
      <rPr>
        <sz val="9"/>
        <color indexed="8"/>
        <rFont val="Calibri"/>
        <family val="2"/>
      </rPr>
      <t xml:space="preserve">– Made with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t>
    </r>
    <r>
      <rPr>
        <sz val="9"/>
        <color indexed="8"/>
        <rFont val="Calibri"/>
        <family val="2"/>
      </rPr>
      <t xml:space="preserve">Approx. pack 6/ 5lb pouches per case.
</t>
    </r>
    <r>
      <rPr>
        <b/>
        <sz val="9"/>
        <color indexed="8"/>
        <rFont val="Calibri"/>
        <family val="2"/>
      </rPr>
      <t xml:space="preserve">Ship Lot: 200 </t>
    </r>
  </si>
  <si>
    <r>
      <t>Pizza, Cheese, WG</t>
    </r>
    <r>
      <rPr>
        <sz val="9"/>
        <rFont val="Calibri"/>
        <family val="2"/>
      </rPr>
      <t xml:space="preserve"> - Cheese pizza wedge made with 100% mozzarella cheese.  Must meet 2 oz. meat/meat alternate and 2 oz. grain equivalent for the Child Nutrition Program. 
</t>
    </r>
    <r>
      <rPr>
        <b/>
        <sz val="9"/>
        <rFont val="Calibri"/>
        <family val="2"/>
      </rPr>
      <t xml:space="preserve">Ship Lot:  500 cases </t>
    </r>
  </si>
  <si>
    <r>
      <t xml:space="preserve">Fully-Cooked Smoked Turkey Kielbasa. </t>
    </r>
    <r>
      <rPr>
        <sz val="9"/>
        <rFont val="Calibri"/>
        <family val="2"/>
      </rPr>
      <t>Made with  turkey.</t>
    </r>
    <r>
      <rPr>
        <b/>
        <sz val="9"/>
        <rFont val="Calibri"/>
        <family val="2"/>
      </rPr>
      <t xml:space="preserve">  </t>
    </r>
    <r>
      <rPr>
        <sz val="9"/>
        <rFont val="Calibri"/>
        <family val="2"/>
      </rPr>
      <t xml:space="preserve">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</si>
  <si>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t xml:space="preserve">Don Lee Farms CNQ163003        
Advance Pierre 1-15-230
Integrated Food Service Hot Off The Grill 32300B-30NF
</t>
  </si>
  <si>
    <r>
      <t xml:space="preserve">Fully-Cooked Smoked Turkey Kielbasa. </t>
    </r>
    <r>
      <rPr>
        <sz val="9"/>
        <rFont val="Calibri"/>
        <family val="2"/>
      </rPr>
      <t xml:space="preserve">Made with USDA commodity turkey </t>
    </r>
    <r>
      <rPr>
        <sz val="9"/>
        <color indexed="10"/>
        <rFont val="Calibri"/>
        <family val="2"/>
      </rPr>
      <t>(100124 or vendor must specify USDA commodity code used and value per pound)</t>
    </r>
    <r>
      <rPr>
        <b/>
        <sz val="9"/>
        <rFont val="Calibri"/>
        <family val="2"/>
      </rPr>
      <t xml:space="preserve">.  </t>
    </r>
    <r>
      <rPr>
        <sz val="9"/>
        <rFont val="Calibri"/>
        <family val="2"/>
      </rPr>
      <t xml:space="preserve"> 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</si>
  <si>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r>
      <rPr>
        <b/>
        <sz val="9"/>
        <rFont val="Calibri"/>
        <family val="2"/>
      </rPr>
      <t xml:space="preserve">Chicken Portions, 10 Piece Cut, Breaded </t>
    </r>
    <r>
      <rPr>
        <sz val="9"/>
        <rFont val="Calibri"/>
        <family val="2"/>
      </rPr>
      <t xml:space="preserve"> -   IQF, Fully cooked, oven ready, 10 piece cut, No MSG. </t>
    </r>
    <r>
      <rPr>
        <sz val="9"/>
        <rFont val="Calibri"/>
        <family val="2"/>
      </rPr>
      <t xml:space="preserve">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</si>
  <si>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rFont val="Calibri"/>
        <family val="2"/>
      </rPr>
      <t>Potatoes, Roasted, Diced, Seasoned, Redskin</t>
    </r>
    <r>
      <rPr>
        <sz val="9"/>
        <rFont val="Calibri"/>
        <family val="2"/>
      </rPr>
      <t xml:space="preserve"> - Made with USDA commodity potatoes (100506).  Frozen, Ovenable contains zero grams of trans fat. Herbs and/or spices should be clearly visible. One serving portion equals 1/2 cup cooked vegetable. 
Approximate Pack 4/4lb bags per case.  
</t>
    </r>
    <r>
      <rPr>
        <b/>
        <sz val="9"/>
        <rFont val="Calibri"/>
        <family val="2"/>
      </rPr>
      <t>Ship Lot: 600 CASES</t>
    </r>
  </si>
  <si>
    <r>
      <rPr>
        <b/>
        <sz val="9"/>
        <rFont val="Calibri"/>
        <family val="2"/>
      </rPr>
      <t>Sandwich, WG Ciabatta Pepper Jack Melt</t>
    </r>
    <r>
      <rPr>
        <sz val="9"/>
        <rFont val="Calibri"/>
        <family val="2"/>
      </rPr>
      <t xml:space="preserve">.  Made with USDA commodity cheese </t>
    </r>
    <r>
      <rPr>
        <sz val="9"/>
        <color indexed="10"/>
        <rFont val="Calibri"/>
        <family val="2"/>
      </rPr>
      <t>(vendor must specify USDA commodity code used and value per pound)</t>
    </r>
    <r>
      <rPr>
        <sz val="9"/>
        <rFont val="Calibri"/>
        <family val="2"/>
      </rPr>
      <t xml:space="preserve">.  CN label required. Must be 100% real cheese to contain at least one USDA commodity cheese item.  Each serving to provide a minimum of 2.0 oz. grains and 2 oz meat/meat alternate per Child Nutrition Program standards. 
Approximate pack: 96/ 3.9 oz. servings/case. 
</t>
    </r>
    <r>
      <rPr>
        <b/>
        <sz val="9"/>
        <color indexed="10"/>
        <rFont val="Calibri"/>
        <family val="2"/>
      </rPr>
      <t>Ship Lot: 500 CASES</t>
    </r>
  </si>
  <si>
    <r>
      <rPr>
        <b/>
        <sz val="9"/>
        <color indexed="8"/>
        <rFont val="Calibri"/>
        <family val="2"/>
      </rPr>
      <t>Spicy Asian Chicken Kit</t>
    </r>
    <r>
      <rPr>
        <sz val="9"/>
        <color indexed="8"/>
        <rFont val="Calibri"/>
        <family val="2"/>
      </rPr>
      <t xml:space="preserve"> - Made with USDA commodity chicken (100113).  Kit to include chicken chunks with a spicy Asian inspired  sauce. IQF chunks to be made from thigh and/or leg meat. No MSG. Frozen spicy Asian inspired sauce and chicken should be included in kit, packed separately in aseptic packaging. Serving size to provide 2.0 oz.. meat/meat alternate for the Child Nutrition program. CN label required. 
Approximately Packed 170 servings/case.
</t>
    </r>
    <r>
      <rPr>
        <b/>
        <sz val="9"/>
        <color indexed="8"/>
        <rFont val="Calibri"/>
        <family val="2"/>
      </rPr>
      <t>Ship Lot: 300 cases</t>
    </r>
  </si>
  <si>
    <r>
      <rPr>
        <b/>
        <sz val="9"/>
        <color indexed="8"/>
        <rFont val="Calibri"/>
        <family val="2"/>
      </rPr>
      <t xml:space="preserve">Macaroni and Cheese </t>
    </r>
    <r>
      <rPr>
        <sz val="9"/>
        <color indexed="8"/>
        <rFont val="Calibri"/>
        <family val="2"/>
      </rPr>
      <t xml:space="preserve">– Made with USDA commodity reduced fat, reduced natural American cheese 110242.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Approx. pack 6/ 5lb pouches per case. 
Ship Lot: 200</t>
    </r>
  </si>
  <si>
    <t>Bidder    Brand &amp; Product Code</t>
  </si>
  <si>
    <r>
      <t>Pizza, Buffalo Chicken, WG</t>
    </r>
    <r>
      <rPr>
        <sz val="9"/>
        <rFont val="Calibri"/>
        <family val="2"/>
      </rPr>
      <t xml:space="preserve"> - 6" Round  Buffalo style White Chicken pizza made with 100% mozzarella cheese.  Must meet 2 oz. meat/meat alternate and 2 oz. grain equivalent for the Child Nutrition Program. 
</t>
    </r>
    <r>
      <rPr>
        <b/>
        <sz val="9"/>
        <rFont val="Calibri"/>
        <family val="2"/>
      </rPr>
      <t xml:space="preserve">Ship Lot:  500 cases </t>
    </r>
  </si>
  <si>
    <t>Nardone 625WBC2</t>
  </si>
  <si>
    <r>
      <t xml:space="preserve">Chicken Breast Filet, Breaded, Fully cooked, IQF. </t>
    </r>
    <r>
      <rPr>
        <sz val="9"/>
        <rFont val="Calibri"/>
        <family val="2"/>
        <scheme val="minor"/>
      </rPr>
      <t xml:space="preserve"> Made with USDA commodity chicken (100103).  Minimum serving wt. 3 oz. breaded, whole muscle fillet breaded with whole grain wheat flour. Serving to provide a min. of 2.0 oz. meat/meat alternate for the Child Nutrition program.  
Approximate Pack 80 servings  per case.      
</t>
    </r>
    <r>
      <rPr>
        <b/>
        <sz val="9"/>
        <rFont val="Calibri"/>
        <family val="2"/>
        <scheme val="minor"/>
      </rPr>
      <t xml:space="preserve">SHIP LOT:  500 cases    </t>
    </r>
    <r>
      <rPr>
        <sz val="9"/>
        <rFont val="Calibri"/>
        <family val="2"/>
        <scheme val="minor"/>
      </rPr>
      <t xml:space="preserve">                                                                                                                                                         </t>
    </r>
  </si>
  <si>
    <r>
      <t xml:space="preserve">Chicken Breast Filet,  Breaded, Spicy, - </t>
    </r>
    <r>
      <rPr>
        <sz val="9"/>
        <rFont val="Calibri"/>
        <family val="2"/>
        <scheme val="minor"/>
      </rPr>
      <t xml:space="preserve">Made with USDA commodity chicken (100103).  Fully cooked, IQF, whole muscle, breading to be made from whole grain flour. Must provide 2oz. meat/meat alternate for child nutrition meal pattern. CN label required. 
Approximate Pack: 57-3.0 oz. servings per case.  
</t>
    </r>
    <r>
      <rPr>
        <b/>
        <sz val="9"/>
        <rFont val="Calibri"/>
        <family val="2"/>
        <scheme val="minor"/>
      </rPr>
      <t xml:space="preserve">SHIP LOT:  300 cases </t>
    </r>
    <r>
      <rPr>
        <sz val="9"/>
        <rFont val="Calibri"/>
        <family val="2"/>
        <scheme val="minor"/>
      </rPr>
      <t xml:space="preserve">   
</t>
    </r>
  </si>
  <si>
    <r>
      <t xml:space="preserve">Popcorn Chicken  - Fully cooked, IQF, breaded chicken pieces. </t>
    </r>
    <r>
      <rPr>
        <sz val="9"/>
        <rFont val="Calibri"/>
        <family val="2"/>
        <scheme val="minor"/>
      </rPr>
      <t xml:space="preserve"> Made with USDA commodity chicken (100103).  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color indexed="10"/>
        <rFont val="Calibri"/>
        <family val="2"/>
        <scheme val="minor"/>
      </rPr>
      <t xml:space="preserve">This item will only receive the diverted dark meat from the above white meat processing. If the item you choose to bid contains white meat that cost needs to be factored into the processing fee. </t>
    </r>
    <r>
      <rPr>
        <sz val="9"/>
        <rFont val="Calibri"/>
        <family val="2"/>
        <scheme val="minor"/>
      </rPr>
      <t xml:space="preserve">
</t>
    </r>
    <r>
      <rPr>
        <b/>
        <sz val="9"/>
        <rFont val="Calibri"/>
        <family val="2"/>
        <scheme val="minor"/>
      </rPr>
      <t xml:space="preserve">SHIP LOT:  500 cases   </t>
    </r>
  </si>
  <si>
    <t>Chef's Corner CMDTY WG-0112
Chef's Corner CMDTYWG-0134
Chef's Corner CMDTYWG-0131
Yang's 5th Taste 15563-0
Yang's 5th Taste 15550-0</t>
  </si>
  <si>
    <t>ES Foods 16935</t>
  </si>
  <si>
    <t>Wild Mike's 90303</t>
  </si>
  <si>
    <t>E.S. Foods 05915
JTM 5736</t>
  </si>
  <si>
    <r>
      <t>Pizza, Cheese, WG</t>
    </r>
    <r>
      <rPr>
        <sz val="9"/>
        <rFont val="Calibri"/>
        <family val="2"/>
      </rPr>
      <t xml:space="preserve"> -  Cheese pizza wedge made with 100% mozzarella cheese.  Pizza should not contain any soy or soy isolates. Must meet 2 oz. meat/meat alternate and 2 oz. grain equivalent for the Child Nutrition Program.                                                                                              
</t>
    </r>
    <r>
      <rPr>
        <b/>
        <sz val="9"/>
        <rFont val="Calibri"/>
        <family val="2"/>
      </rPr>
      <t xml:space="preserve">Ship Lot:  500 </t>
    </r>
  </si>
  <si>
    <t>J. R. Simplot Company</t>
  </si>
  <si>
    <t>2% 10 net 15</t>
  </si>
  <si>
    <t>Infinity</t>
  </si>
  <si>
    <t>036289</t>
  </si>
  <si>
    <t>32 lbs</t>
  </si>
  <si>
    <t>Roasted</t>
  </si>
  <si>
    <t>16.25 lbs</t>
  </si>
  <si>
    <t>6/5 lb</t>
  </si>
  <si>
    <t>Roastworks</t>
  </si>
  <si>
    <t>6/2.5 lb</t>
  </si>
  <si>
    <t>Schwan's Food Service, Inc.</t>
  </si>
  <si>
    <t>Net 30 Days</t>
  </si>
  <si>
    <t>Tony's</t>
  </si>
  <si>
    <t>MINH</t>
  </si>
  <si>
    <t>RICH CHICKS</t>
  </si>
  <si>
    <t>NET 30</t>
  </si>
  <si>
    <t>RICH CHICKS  13408</t>
  </si>
  <si>
    <t>4/5 LB</t>
  </si>
  <si>
    <t>RICH CHICKS 13410</t>
  </si>
  <si>
    <t>RICH CHICKS 94403</t>
  </si>
  <si>
    <t>Nardone Bros. Baking Co. Inc.</t>
  </si>
  <si>
    <t>1%10 Days</t>
  </si>
  <si>
    <t>96WWED2</t>
  </si>
  <si>
    <t>30.00 Lbs.</t>
  </si>
  <si>
    <t>625WBC2</t>
  </si>
  <si>
    <t>16.88 Lbs.</t>
  </si>
  <si>
    <t>1% 10 Days</t>
  </si>
  <si>
    <t>96/5.00oz</t>
  </si>
  <si>
    <t>60/4.50oz</t>
  </si>
  <si>
    <t>Caven-dish Farms Inc.</t>
  </si>
  <si>
    <t>2% 10 days Net 30</t>
  </si>
  <si>
    <t>Prairie Select</t>
  </si>
  <si>
    <t>14869 30216</t>
  </si>
  <si>
    <t>Caven- dish Farms Inc.</t>
  </si>
  <si>
    <t>Flavor Crisp</t>
  </si>
  <si>
    <t>56210 05222-2</t>
  </si>
  <si>
    <t xml:space="preserve">Cavendish Farms Inc. </t>
  </si>
  <si>
    <t>2% 10 Days   Net 30</t>
  </si>
  <si>
    <t>6 x 5lb Bags</t>
  </si>
  <si>
    <t>Gold Creek Foods</t>
  </si>
  <si>
    <t>Net 30 days</t>
  </si>
  <si>
    <t>32#</t>
  </si>
  <si>
    <t>Gold Creek Foods 792421</t>
  </si>
  <si>
    <t>Gold Creek Foods 792431</t>
  </si>
  <si>
    <t>Gold Creek Foods 791893</t>
  </si>
  <si>
    <t>McCain</t>
  </si>
  <si>
    <t>2/10 NET 15</t>
  </si>
  <si>
    <t>MCF03761</t>
  </si>
  <si>
    <t>MCF04851</t>
  </si>
  <si>
    <t>6/5#</t>
  </si>
  <si>
    <t>4/4#</t>
  </si>
  <si>
    <t>Jennie-O</t>
  </si>
  <si>
    <t>Net 10 Days</t>
  </si>
  <si>
    <t>Net 10 days</t>
  </si>
  <si>
    <t>4/4.6875 LB</t>
  </si>
  <si>
    <t>Conagra Brands</t>
  </si>
  <si>
    <t>The Max</t>
  </si>
  <si>
    <t>77387-12617</t>
  </si>
  <si>
    <t>28.80 lb net</t>
  </si>
  <si>
    <t>Net 30</t>
  </si>
  <si>
    <t>96/4.80 oz</t>
  </si>
  <si>
    <t>LAND O LAKES 43274</t>
  </si>
  <si>
    <t>NET 30 DAYS</t>
  </si>
  <si>
    <t>LOL</t>
  </si>
  <si>
    <t>LAND O LAKES</t>
  </si>
  <si>
    <t>LOL 44113</t>
  </si>
  <si>
    <t>LOL 39944</t>
  </si>
  <si>
    <t>Maid-Rite</t>
  </si>
  <si>
    <t>75156-93330</t>
  </si>
  <si>
    <t>Net 10</t>
  </si>
  <si>
    <t>75156-03330</t>
  </si>
  <si>
    <t>JTM</t>
  </si>
  <si>
    <t>net 30</t>
  </si>
  <si>
    <t>Chef's Corner Foods</t>
  </si>
  <si>
    <t>0112, 0111, 0135</t>
  </si>
  <si>
    <t>Pilgrim's Pride Corporation</t>
  </si>
  <si>
    <t>2% 10;Net 30</t>
  </si>
  <si>
    <t>Pierce</t>
  </si>
  <si>
    <t>Gold Kist</t>
  </si>
  <si>
    <t>Pierce
7516</t>
  </si>
  <si>
    <t>30 lbs. 
6/5# bags</t>
  </si>
  <si>
    <t>Pierce
7517</t>
  </si>
  <si>
    <t>Gold Kist
110458</t>
  </si>
  <si>
    <t>DON LEE FARMS</t>
  </si>
  <si>
    <t>CNQ163003</t>
  </si>
  <si>
    <t>CN163003</t>
  </si>
  <si>
    <t>Tyson</t>
  </si>
  <si>
    <t>Payment Terms Net 30 Days</t>
  </si>
  <si>
    <t>AdvancePierre™</t>
  </si>
  <si>
    <t>10000015230 (1-15-230)</t>
  </si>
  <si>
    <t>Tyson®</t>
  </si>
  <si>
    <t>10218790928 (021879-0928)</t>
  </si>
  <si>
    <t>16660000928 (666000-0928)</t>
  </si>
  <si>
    <t>10000015030 (15-230)</t>
  </si>
  <si>
    <t>53/3 oz</t>
  </si>
  <si>
    <t>S.A. Piazza &amp; Assoc. LLC</t>
  </si>
  <si>
    <t>Net 7</t>
  </si>
  <si>
    <t>Wild Mike's</t>
  </si>
  <si>
    <t>2.79oz</t>
  </si>
  <si>
    <t>5.49oz</t>
  </si>
  <si>
    <t>Integrated Food Service</t>
  </si>
  <si>
    <t xml:space="preserve">NET 30 days </t>
  </si>
  <si>
    <t xml:space="preserve">Hot Off The Grill </t>
  </si>
  <si>
    <t>C32300B-NF</t>
  </si>
  <si>
    <t>NET 30 days</t>
  </si>
  <si>
    <t>Hot Off The Grill</t>
  </si>
  <si>
    <t>N32300B-NF</t>
  </si>
  <si>
    <t>90/3.00 oz.</t>
  </si>
  <si>
    <t>ES Foods</t>
  </si>
  <si>
    <t>23.4 lbs</t>
  </si>
  <si>
    <t xml:space="preserve">Net 30 </t>
  </si>
  <si>
    <t>05915</t>
  </si>
  <si>
    <t xml:space="preserve">80/6 oz </t>
  </si>
  <si>
    <t>………………………………………………………………………………………………………………………………………………………………………………………………………………………………………………………………………………………………………………………………………………………………………………………………………………………………………………………………………………………………………………………………………………………………………………………………………………………………………………………………………………………………....................................................................................................................................................................................................................................................................................................................................................................................................................................................................................................</t>
  </si>
  <si>
    <t xml:space="preserve">Totals </t>
  </si>
  <si>
    <t>16935 (this is the same code as on Addendum II  and on the commodity tab)</t>
  </si>
  <si>
    <t xml:space="preserve">96/3.9 oz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</si>
</sst>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quot;$&quot;#,##0.0000"/>
    <numFmt numFmtId="166" formatCode="0.0000"/>
    <numFmt numFmtId="167" formatCode="_(* #,##0_);_(* \(#,##0\);_(* &quot;-&quot;??_);_(@_)"/>
    <numFmt numFmtId="168" formatCode="&quot;$&quot;#,##0.000"/>
  </numFmts>
  <fonts count="61"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0"/>
      <name val="Arial"/>
      <family val="2"/>
    </font>
    <font>
      <b/>
      <sz val="11"/>
      <name val="Calibri"/>
      <family val="2"/>
      <scheme val="minor"/>
    </font>
    <font>
      <b/>
      <sz val="12"/>
      <name val="Calibri"/>
      <family val="2"/>
      <scheme val="minor"/>
    </font>
    <font>
      <b/>
      <sz val="11"/>
      <color theme="8" tint="-0.249977111117893"/>
      <name val="Calibri"/>
      <family val="2"/>
      <scheme val="minor"/>
    </font>
    <font>
      <b/>
      <sz val="11"/>
      <name val="Calibri"/>
      <family val="2"/>
    </font>
    <font>
      <sz val="12"/>
      <name val="Calibri"/>
      <family val="2"/>
      <scheme val="minor"/>
    </font>
    <font>
      <sz val="11"/>
      <color indexed="8"/>
      <name val="Calibri"/>
      <family val="2"/>
    </font>
    <font>
      <b/>
      <sz val="10"/>
      <name val="Tahoma"/>
      <family val="2"/>
    </font>
    <font>
      <b/>
      <sz val="9"/>
      <name val="Tahoma"/>
      <family val="2"/>
    </font>
    <font>
      <b/>
      <sz val="9"/>
      <name val="Calibri"/>
      <family val="2"/>
      <scheme val="minor"/>
    </font>
    <font>
      <b/>
      <sz val="9"/>
      <color indexed="8"/>
      <name val="Calibri"/>
      <family val="2"/>
    </font>
    <font>
      <sz val="9"/>
      <name val="Calibri"/>
      <family val="2"/>
      <scheme val="minor"/>
    </font>
    <font>
      <b/>
      <sz val="9"/>
      <name val="Calibri"/>
      <family val="2"/>
    </font>
    <font>
      <sz val="9"/>
      <name val="Calibri"/>
      <family val="2"/>
    </font>
    <font>
      <sz val="9"/>
      <color indexed="10"/>
      <name val="Calibri"/>
      <family val="2"/>
    </font>
    <font>
      <b/>
      <sz val="9"/>
      <color indexed="10"/>
      <name val="Calibri"/>
      <family val="2"/>
    </font>
    <font>
      <b/>
      <sz val="9"/>
      <color rgb="FFFF0000"/>
      <name val="Calibri"/>
      <family val="2"/>
      <scheme val="minor"/>
    </font>
    <font>
      <b/>
      <sz val="8"/>
      <name val="Calibri"/>
      <family val="2"/>
      <scheme val="minor"/>
    </font>
    <font>
      <sz val="9"/>
      <name val="Tahoma"/>
      <family val="2"/>
    </font>
    <font>
      <sz val="9"/>
      <color indexed="8"/>
      <name val="Calibri"/>
      <family val="2"/>
    </font>
    <font>
      <sz val="9"/>
      <color theme="1"/>
      <name val="Calibri"/>
      <family val="2"/>
      <scheme val="minor"/>
    </font>
    <font>
      <sz val="8"/>
      <color theme="1"/>
      <name val="Calibri"/>
      <family val="2"/>
      <scheme val="minor"/>
    </font>
    <font>
      <b/>
      <sz val="8"/>
      <name val="Tahoma"/>
      <family val="2"/>
    </font>
    <font>
      <b/>
      <sz val="8"/>
      <color indexed="8"/>
      <name val="Calibri"/>
      <family val="2"/>
    </font>
    <font>
      <b/>
      <sz val="9"/>
      <color theme="1"/>
      <name val="Arial"/>
      <family val="2"/>
    </font>
    <font>
      <b/>
      <sz val="9"/>
      <name val="Arial"/>
      <family val="2"/>
    </font>
    <font>
      <b/>
      <sz val="9"/>
      <color theme="1"/>
      <name val="Calibri"/>
      <family val="2"/>
      <scheme val="minor"/>
    </font>
    <font>
      <b/>
      <sz val="8"/>
      <color theme="1"/>
      <name val="Arial"/>
      <family val="2"/>
    </font>
    <font>
      <b/>
      <sz val="9"/>
      <color theme="8" tint="-0.249977111117893"/>
      <name val="Calibri"/>
      <family val="2"/>
      <scheme val="minor"/>
    </font>
    <font>
      <b/>
      <sz val="9"/>
      <color indexed="8"/>
      <name val="Calibri"/>
      <family val="2"/>
      <scheme val="minor"/>
    </font>
    <font>
      <b/>
      <sz val="9"/>
      <color indexed="10"/>
      <name val="Calibri"/>
      <family val="2"/>
      <scheme val="minor"/>
    </font>
    <font>
      <sz val="11"/>
      <name val="Calibri"/>
      <family val="2"/>
      <scheme val="minor"/>
    </font>
    <font>
      <sz val="8"/>
      <name val="Tahoma"/>
      <family val="2"/>
    </font>
    <font>
      <sz val="12"/>
      <color theme="6" tint="-0.249977111117893"/>
      <name val="Calibri"/>
      <family val="2"/>
      <scheme val="minor"/>
    </font>
    <font>
      <b/>
      <sz val="10"/>
      <name val="Calibri"/>
      <family val="2"/>
      <scheme val="minor"/>
    </font>
    <font>
      <b/>
      <sz val="8"/>
      <name val="Arial"/>
      <family val="2"/>
    </font>
    <font>
      <b/>
      <sz val="9"/>
      <color theme="6" tint="-0.249977111117893"/>
      <name val="Calibri"/>
      <family val="2"/>
      <scheme val="minor"/>
    </font>
    <font>
      <b/>
      <sz val="10"/>
      <name val="Calibri"/>
      <family val="2"/>
    </font>
    <font>
      <b/>
      <sz val="10"/>
      <color indexed="8"/>
      <name val="Calibri"/>
      <family val="2"/>
      <scheme val="minor"/>
    </font>
    <font>
      <b/>
      <sz val="11"/>
      <color theme="0" tint="-0.34998626667073579"/>
      <name val="Calibri"/>
      <family val="2"/>
    </font>
    <font>
      <b/>
      <sz val="10"/>
      <color theme="1"/>
      <name val="Calibri"/>
      <family val="2"/>
      <scheme val="minor"/>
    </font>
    <font>
      <b/>
      <sz val="8"/>
      <name val="Calibri"/>
      <family val="2"/>
    </font>
    <font>
      <b/>
      <sz val="12"/>
      <color indexed="8"/>
      <name val="Calibri"/>
      <family val="2"/>
    </font>
    <font>
      <b/>
      <sz val="12"/>
      <color theme="8" tint="-0.249977111117893"/>
      <name val="Calibri"/>
      <family val="2"/>
      <scheme val="minor"/>
    </font>
    <font>
      <sz val="12"/>
      <color theme="1"/>
      <name val="Calibri"/>
      <family val="2"/>
      <scheme val="minor"/>
    </font>
    <font>
      <b/>
      <sz val="12"/>
      <name val="Tahoma"/>
      <family val="2"/>
    </font>
    <font>
      <sz val="12"/>
      <color theme="6" tint="-0.249977111117893"/>
      <name val="Tahoma"/>
      <family val="2"/>
    </font>
    <font>
      <sz val="14"/>
      <color indexed="8"/>
      <name val="Tahoma"/>
      <family val="2"/>
    </font>
    <font>
      <b/>
      <sz val="12"/>
      <name val="Calibri"/>
      <family val="2"/>
    </font>
    <font>
      <b/>
      <sz val="14"/>
      <color indexed="8"/>
      <name val="Tahoma"/>
      <family val="2"/>
    </font>
    <font>
      <b/>
      <sz val="12"/>
      <name val="Arial"/>
      <family val="2"/>
    </font>
    <font>
      <b/>
      <sz val="14"/>
      <name val="Tahoma"/>
      <family val="2"/>
    </font>
    <font>
      <b/>
      <sz val="28"/>
      <color theme="1"/>
      <name val="Calibri"/>
      <family val="2"/>
      <scheme val="minor"/>
    </font>
    <font>
      <b/>
      <sz val="16"/>
      <name val="Calibri"/>
      <family val="2"/>
      <scheme val="minor"/>
    </font>
    <font>
      <b/>
      <sz val="26"/>
      <color theme="1"/>
      <name val="Calibri"/>
      <family val="2"/>
      <scheme val="minor"/>
    </font>
    <font>
      <b/>
      <sz val="16"/>
      <color theme="1"/>
      <name val="Calibri"/>
      <family val="2"/>
      <scheme val="minor"/>
    </font>
    <font>
      <b/>
      <u/>
      <sz val="12"/>
      <name val="Calibri"/>
      <family val="2"/>
      <scheme val="minor"/>
    </font>
  </fonts>
  <fills count="13">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79998168889431442"/>
        <bgColor theme="8" tint="0.79998168889431442"/>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theme="6" tint="0.79998168889431442"/>
      </patternFill>
    </fill>
    <fill>
      <patternFill patternType="solid">
        <fgColor theme="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right/>
      <top style="thin">
        <color indexed="64"/>
      </top>
      <bottom style="thin">
        <color indexed="64"/>
      </bottom>
      <diagonal/>
    </border>
  </borders>
  <cellStyleXfs count="9">
    <xf numFmtId="0" fontId="0" fillId="0" borderId="0"/>
    <xf numFmtId="0" fontId="2"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4" fillId="0" borderId="0"/>
  </cellStyleXfs>
  <cellXfs count="394">
    <xf numFmtId="0" fontId="0" fillId="0" borderId="0" xfId="0"/>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2" borderId="1"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1" xfId="1" applyNumberFormat="1" applyFont="1" applyFill="1" applyBorder="1" applyAlignment="1">
      <alignment horizontal="center" vertical="center" wrapText="1"/>
    </xf>
    <xf numFmtId="0" fontId="13" fillId="4" borderId="0" xfId="2"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22" fillId="3" borderId="1" xfId="0" applyFont="1" applyFill="1" applyBorder="1" applyAlignment="1">
      <alignment horizontal="center" vertical="center" wrapText="1"/>
    </xf>
    <xf numFmtId="0" fontId="24" fillId="0" borderId="0" xfId="0" applyFont="1"/>
    <xf numFmtId="0" fontId="25" fillId="0" borderId="0" xfId="0" applyFont="1"/>
    <xf numFmtId="0" fontId="26" fillId="2" borderId="1" xfId="1" applyNumberFormat="1" applyFont="1" applyFill="1" applyBorder="1" applyAlignment="1">
      <alignment horizontal="center" vertical="center" wrapText="1"/>
    </xf>
    <xf numFmtId="1" fontId="22" fillId="3" borderId="1" xfId="0" applyNumberFormat="1" applyFont="1" applyFill="1" applyBorder="1" applyAlignment="1">
      <alignment horizontal="center" vertical="center" wrapText="1"/>
    </xf>
    <xf numFmtId="165" fontId="22" fillId="3" borderId="1" xfId="0" applyNumberFormat="1" applyFont="1" applyFill="1" applyBorder="1" applyAlignment="1">
      <alignment horizontal="center" vertical="center" wrapText="1"/>
    </xf>
    <xf numFmtId="166" fontId="22"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8" fillId="5" borderId="1" xfId="1" applyNumberFormat="1" applyFont="1" applyFill="1" applyBorder="1" applyAlignment="1">
      <alignment horizontal="center" vertical="center" wrapText="1"/>
    </xf>
    <xf numFmtId="0" fontId="1" fillId="0" borderId="0" xfId="0" applyFont="1"/>
    <xf numFmtId="0" fontId="28" fillId="3" borderId="2" xfId="3" applyNumberFormat="1" applyFont="1" applyFill="1" applyBorder="1" applyAlignment="1">
      <alignment horizontal="center" vertical="center" wrapText="1"/>
    </xf>
    <xf numFmtId="0" fontId="16" fillId="0" borderId="2" xfId="3" applyNumberFormat="1" applyFont="1" applyBorder="1" applyAlignment="1">
      <alignment horizontal="left" vertical="top" wrapText="1"/>
    </xf>
    <xf numFmtId="0" fontId="16" fillId="6" borderId="2" xfId="3" applyNumberFormat="1" applyFont="1" applyFill="1" applyBorder="1" applyAlignment="1">
      <alignment horizontal="left" vertical="top" wrapText="1"/>
    </xf>
    <xf numFmtId="165" fontId="28" fillId="3" borderId="2" xfId="3" applyNumberFormat="1" applyFont="1" applyFill="1" applyBorder="1" applyAlignment="1">
      <alignment horizontal="center" vertical="center" wrapText="1"/>
    </xf>
    <xf numFmtId="1" fontId="28" fillId="3" borderId="2" xfId="3" applyNumberFormat="1" applyFont="1" applyFill="1" applyBorder="1" applyAlignment="1">
      <alignment horizontal="center" vertical="center" wrapText="1"/>
    </xf>
    <xf numFmtId="0" fontId="13" fillId="9" borderId="2" xfId="3" applyNumberFormat="1" applyFont="1" applyFill="1" applyBorder="1" applyAlignment="1">
      <alignment horizontal="center" vertical="center" wrapText="1"/>
    </xf>
    <xf numFmtId="0" fontId="30" fillId="0" borderId="0" xfId="0" applyFont="1"/>
    <xf numFmtId="0" fontId="28" fillId="3" borderId="2" xfId="3" applyNumberFormat="1" applyFont="1" applyFill="1" applyBorder="1" applyAlignment="1">
      <alignment horizontal="center" vertical="top" wrapText="1"/>
    </xf>
    <xf numFmtId="0" fontId="24" fillId="0" borderId="0" xfId="0" applyFont="1" applyAlignment="1">
      <alignment vertical="top"/>
    </xf>
    <xf numFmtId="0" fontId="13" fillId="7" borderId="3" xfId="2" applyNumberFormat="1" applyFont="1" applyFill="1" applyBorder="1" applyAlignment="1">
      <alignment horizontal="center" vertical="top" wrapText="1"/>
    </xf>
    <xf numFmtId="0" fontId="13" fillId="8" borderId="2" xfId="3" applyNumberFormat="1" applyFont="1" applyFill="1" applyBorder="1" applyAlignment="1">
      <alignment horizontal="center" vertical="top" wrapText="1"/>
    </xf>
    <xf numFmtId="0" fontId="13" fillId="2" borderId="1" xfId="1"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0" fontId="13" fillId="0" borderId="0" xfId="0" applyFont="1"/>
    <xf numFmtId="0" fontId="26" fillId="3" borderId="1" xfId="0" applyFont="1" applyFill="1" applyBorder="1" applyAlignment="1">
      <alignment horizontal="center" vertical="center" wrapText="1"/>
    </xf>
    <xf numFmtId="0" fontId="26" fillId="3" borderId="1" xfId="0" applyNumberFormat="1" applyFont="1" applyFill="1" applyBorder="1" applyAlignment="1">
      <alignment horizontal="center" vertical="center" wrapText="1"/>
    </xf>
    <xf numFmtId="165" fontId="26" fillId="3" borderId="1" xfId="0" applyNumberFormat="1" applyFont="1" applyFill="1" applyBorder="1" applyAlignment="1">
      <alignment horizontal="center" vertical="center" wrapText="1"/>
    </xf>
    <xf numFmtId="0" fontId="36" fillId="3" borderId="1" xfId="0" applyFont="1" applyFill="1" applyBorder="1" applyAlignment="1">
      <alignment horizontal="center" vertical="center" wrapText="1"/>
    </xf>
    <xf numFmtId="0" fontId="22" fillId="3" borderId="1" xfId="0" applyNumberFormat="1" applyFont="1" applyFill="1" applyBorder="1" applyAlignment="1">
      <alignment horizontal="center" vertical="center" wrapText="1"/>
    </xf>
    <xf numFmtId="0" fontId="30" fillId="0" borderId="0" xfId="0" applyFont="1" applyAlignment="1">
      <alignment vertical="top"/>
    </xf>
    <xf numFmtId="0" fontId="1" fillId="0" borderId="0" xfId="0" applyFont="1" applyAlignment="1">
      <alignment vertical="top"/>
    </xf>
    <xf numFmtId="0" fontId="26" fillId="2" borderId="1" xfId="1" applyNumberFormat="1" applyFont="1" applyFill="1" applyBorder="1" applyAlignment="1">
      <alignment horizontal="center" vertical="top" wrapText="1"/>
    </xf>
    <xf numFmtId="0" fontId="26" fillId="3" borderId="1" xfId="0" applyFont="1" applyFill="1" applyBorder="1" applyAlignment="1">
      <alignment horizontal="center" vertical="top" wrapText="1"/>
    </xf>
    <xf numFmtId="165" fontId="37" fillId="0" borderId="1" xfId="0" applyNumberFormat="1" applyFont="1" applyBorder="1" applyAlignment="1">
      <alignment horizontal="center" vertical="center"/>
    </xf>
    <xf numFmtId="0" fontId="28" fillId="3" borderId="1" xfId="3" applyNumberFormat="1" applyFont="1" applyFill="1" applyBorder="1" applyAlignment="1">
      <alignment horizontal="center" vertical="center" wrapText="1"/>
    </xf>
    <xf numFmtId="0" fontId="29" fillId="3" borderId="1" xfId="3" applyNumberFormat="1" applyFont="1" applyFill="1" applyBorder="1" applyAlignment="1">
      <alignment horizontal="center" vertical="center" wrapText="1"/>
    </xf>
    <xf numFmtId="0" fontId="13" fillId="7" borderId="0" xfId="2" applyNumberFormat="1" applyFont="1" applyFill="1" applyBorder="1" applyAlignment="1">
      <alignment horizontal="center" vertical="center" wrapText="1"/>
    </xf>
    <xf numFmtId="0" fontId="13" fillId="8" borderId="6" xfId="3" applyNumberFormat="1" applyFont="1" applyFill="1" applyBorder="1" applyAlignment="1">
      <alignment horizontal="center" vertical="center" wrapText="1"/>
    </xf>
    <xf numFmtId="0" fontId="8" fillId="0" borderId="1" xfId="1" applyNumberFormat="1" applyFont="1" applyBorder="1" applyAlignment="1">
      <alignment horizontal="center" vertical="center" wrapText="1"/>
    </xf>
    <xf numFmtId="0" fontId="23" fillId="0" borderId="1" xfId="8" applyNumberFormat="1" applyFont="1" applyBorder="1" applyAlignment="1">
      <alignment horizontal="left" vertical="top" wrapText="1"/>
    </xf>
    <xf numFmtId="167" fontId="38" fillId="0" borderId="1" xfId="4" applyNumberFormat="1" applyFont="1" applyBorder="1" applyAlignment="1">
      <alignment horizontal="center" vertical="center" wrapText="1"/>
    </xf>
    <xf numFmtId="0" fontId="31" fillId="3" borderId="1" xfId="3" applyNumberFormat="1" applyFont="1" applyFill="1" applyBorder="1" applyAlignment="1">
      <alignment horizontal="center" vertical="center" wrapText="1"/>
    </xf>
    <xf numFmtId="0" fontId="39" fillId="3" borderId="1" xfId="3" applyNumberFormat="1" applyFont="1" applyFill="1" applyBorder="1" applyAlignment="1">
      <alignment horizontal="center" vertical="center" wrapText="1"/>
    </xf>
    <xf numFmtId="0" fontId="16" fillId="0" borderId="1" xfId="1" applyNumberFormat="1" applyFont="1" applyBorder="1" applyAlignment="1">
      <alignment horizontal="center" vertical="center" wrapText="1"/>
    </xf>
    <xf numFmtId="0" fontId="35" fillId="0" borderId="0" xfId="0" applyFont="1"/>
    <xf numFmtId="0" fontId="29" fillId="3" borderId="6" xfId="3" applyNumberFormat="1" applyFont="1" applyFill="1" applyBorder="1" applyAlignment="1">
      <alignment horizontal="center" vertical="center" wrapText="1"/>
    </xf>
    <xf numFmtId="0" fontId="29" fillId="3" borderId="2" xfId="3" applyNumberFormat="1" applyFont="1" applyFill="1" applyBorder="1" applyAlignment="1">
      <alignment horizontal="center" vertical="center" wrapText="1"/>
    </xf>
    <xf numFmtId="0" fontId="29" fillId="3" borderId="2" xfId="3" applyNumberFormat="1" applyFont="1" applyFill="1" applyBorder="1" applyAlignment="1">
      <alignment horizontal="center" vertical="top" wrapText="1"/>
    </xf>
    <xf numFmtId="165" fontId="29" fillId="3" borderId="2" xfId="3" applyNumberFormat="1" applyFont="1" applyFill="1" applyBorder="1" applyAlignment="1">
      <alignment horizontal="center" vertical="center" wrapText="1"/>
    </xf>
    <xf numFmtId="1" fontId="29" fillId="3" borderId="2" xfId="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2" applyNumberFormat="1" applyFont="1" applyFill="1" applyBorder="1" applyAlignment="1">
      <alignment horizontal="center" vertical="center" wrapText="1"/>
    </xf>
    <xf numFmtId="0" fontId="17" fillId="0" borderId="1" xfId="3"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23" fillId="0" borderId="1" xfId="8" applyNumberFormat="1" applyFont="1" applyFill="1" applyBorder="1" applyAlignment="1">
      <alignment horizontal="left" vertical="top" wrapText="1"/>
    </xf>
    <xf numFmtId="0" fontId="13" fillId="0" borderId="1" xfId="3" applyNumberFormat="1" applyFont="1" applyFill="1" applyBorder="1" applyAlignment="1">
      <alignment horizontal="left" vertical="top" wrapText="1"/>
    </xf>
    <xf numFmtId="0" fontId="0" fillId="0" borderId="0" xfId="0" applyBorder="1"/>
    <xf numFmtId="0" fontId="32" fillId="0" borderId="1" xfId="0" applyFont="1" applyFill="1" applyBorder="1" applyAlignment="1">
      <alignment horizontal="left" vertical="top" wrapText="1"/>
    </xf>
    <xf numFmtId="0" fontId="16" fillId="0" borderId="1" xfId="1" applyNumberFormat="1" applyFont="1" applyFill="1" applyBorder="1" applyAlignment="1">
      <alignment horizontal="left" vertical="top" wrapText="1"/>
    </xf>
    <xf numFmtId="0" fontId="13" fillId="10" borderId="1" xfId="0" applyFont="1" applyFill="1" applyBorder="1" applyAlignment="1">
      <alignment horizontal="center" vertical="center" wrapText="1"/>
    </xf>
    <xf numFmtId="0" fontId="16" fillId="10" borderId="1" xfId="3" applyNumberFormat="1" applyFont="1" applyFill="1" applyBorder="1" applyAlignment="1">
      <alignment horizontal="left" vertical="top" wrapText="1"/>
    </xf>
    <xf numFmtId="0" fontId="13" fillId="10" borderId="1" xfId="0" applyFont="1" applyFill="1" applyBorder="1" applyAlignment="1">
      <alignment horizontal="left" vertical="top" wrapText="1"/>
    </xf>
    <xf numFmtId="0" fontId="5" fillId="10" borderId="1" xfId="0" applyFont="1" applyFill="1" applyBorder="1" applyAlignment="1">
      <alignment horizontal="center" vertical="center" wrapText="1"/>
    </xf>
    <xf numFmtId="0" fontId="17" fillId="10" borderId="1" xfId="3" applyNumberFormat="1" applyFont="1" applyFill="1" applyBorder="1" applyAlignment="1">
      <alignment horizontal="left" vertical="top" wrapText="1"/>
    </xf>
    <xf numFmtId="0" fontId="17" fillId="10" borderId="1" xfId="0" applyFont="1" applyFill="1" applyBorder="1" applyAlignment="1">
      <alignment horizontal="left" vertical="top" wrapText="1"/>
    </xf>
    <xf numFmtId="0" fontId="23" fillId="10" borderId="1" xfId="0" applyFont="1" applyFill="1" applyBorder="1" applyAlignment="1">
      <alignment horizontal="left" vertical="top" wrapText="1"/>
    </xf>
    <xf numFmtId="0" fontId="16" fillId="10" borderId="1" xfId="0" applyFont="1" applyFill="1" applyBorder="1" applyAlignment="1">
      <alignment horizontal="left" vertical="top" wrapText="1"/>
    </xf>
    <xf numFmtId="0" fontId="13" fillId="10" borderId="1" xfId="0" applyNumberFormat="1" applyFont="1" applyFill="1" applyBorder="1" applyAlignment="1">
      <alignment horizontal="left" vertical="top" wrapText="1"/>
    </xf>
    <xf numFmtId="0" fontId="13" fillId="11" borderId="2" xfId="0" applyFont="1" applyFill="1" applyBorder="1" applyAlignment="1">
      <alignment horizontal="left" vertical="top" wrapText="1"/>
    </xf>
    <xf numFmtId="0" fontId="13" fillId="11" borderId="2" xfId="0" applyNumberFormat="1" applyFont="1" applyFill="1" applyBorder="1" applyAlignment="1">
      <alignment horizontal="left" vertical="top" wrapText="1"/>
    </xf>
    <xf numFmtId="0" fontId="23" fillId="10" borderId="1" xfId="8" applyNumberFormat="1" applyFont="1" applyFill="1" applyBorder="1" applyAlignment="1">
      <alignment horizontal="left" vertical="top" wrapText="1"/>
    </xf>
    <xf numFmtId="0" fontId="16" fillId="10" borderId="1" xfId="1" applyNumberFormat="1" applyFont="1" applyFill="1" applyBorder="1" applyAlignment="1">
      <alignment horizontal="left" vertical="top" wrapText="1"/>
    </xf>
    <xf numFmtId="167" fontId="38" fillId="10" borderId="1" xfId="4" applyNumberFormat="1" applyFont="1" applyFill="1" applyBorder="1" applyAlignment="1">
      <alignment horizontal="center" vertical="center" wrapText="1"/>
    </xf>
    <xf numFmtId="167" fontId="38" fillId="0" borderId="1" xfId="4" applyNumberFormat="1" applyFont="1" applyFill="1" applyBorder="1" applyAlignment="1">
      <alignment horizontal="center" vertical="center" wrapText="1"/>
    </xf>
    <xf numFmtId="167" fontId="38" fillId="10" borderId="1" xfId="6" applyNumberFormat="1" applyFont="1" applyFill="1" applyBorder="1" applyAlignment="1">
      <alignment vertical="center" wrapText="1"/>
    </xf>
    <xf numFmtId="3" fontId="38" fillId="10" borderId="1" xfId="5" applyNumberFormat="1" applyFont="1" applyFill="1" applyBorder="1" applyAlignment="1">
      <alignment horizontal="right" vertical="center" wrapText="1"/>
    </xf>
    <xf numFmtId="0" fontId="16" fillId="0" borderId="2" xfId="3" applyNumberFormat="1" applyFont="1" applyFill="1" applyBorder="1" applyAlignment="1">
      <alignment horizontal="left" vertical="top" wrapText="1"/>
    </xf>
    <xf numFmtId="0" fontId="13" fillId="0"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3" fillId="0" borderId="2" xfId="0" applyNumberFormat="1" applyFont="1" applyFill="1" applyBorder="1" applyAlignment="1">
      <alignment horizontal="left" vertical="top" wrapText="1"/>
    </xf>
    <xf numFmtId="0" fontId="20" fillId="0" borderId="8" xfId="2" applyNumberFormat="1" applyFont="1" applyFill="1" applyBorder="1" applyAlignment="1">
      <alignment horizontal="center" vertical="top" wrapText="1"/>
    </xf>
    <xf numFmtId="0" fontId="13" fillId="0" borderId="2" xfId="0" applyFont="1" applyBorder="1" applyAlignment="1">
      <alignment horizontal="left" vertical="top" wrapText="1"/>
    </xf>
    <xf numFmtId="0" fontId="13" fillId="6" borderId="2" xfId="0" applyFont="1" applyFill="1" applyBorder="1" applyAlignment="1">
      <alignment horizontal="left" vertical="top" wrapText="1"/>
    </xf>
    <xf numFmtId="0" fontId="40" fillId="0" borderId="8" xfId="0" applyFont="1" applyFill="1" applyBorder="1" applyAlignment="1">
      <alignment horizontal="left" vertical="top" wrapText="1"/>
    </xf>
    <xf numFmtId="0" fontId="38" fillId="0" borderId="2" xfId="0" applyFont="1" applyBorder="1" applyAlignment="1">
      <alignment horizontal="center" vertical="center" wrapText="1"/>
    </xf>
    <xf numFmtId="0" fontId="38" fillId="6"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xf>
    <xf numFmtId="0" fontId="41" fillId="0" borderId="1" xfId="1" applyNumberFormat="1" applyFont="1" applyFill="1" applyBorder="1" applyAlignment="1">
      <alignment horizontal="center" vertical="center" wrapText="1"/>
    </xf>
    <xf numFmtId="0" fontId="38" fillId="0" borderId="8" xfId="0" applyFont="1" applyFill="1" applyBorder="1" applyAlignment="1">
      <alignment horizontal="center" vertical="center" wrapText="1"/>
    </xf>
    <xf numFmtId="167" fontId="38" fillId="0" borderId="1" xfId="6" applyNumberFormat="1" applyFont="1" applyFill="1" applyBorder="1" applyAlignment="1">
      <alignment horizontal="center" vertical="center"/>
    </xf>
    <xf numFmtId="0" fontId="38" fillId="0" borderId="1" xfId="3" applyNumberFormat="1" applyFont="1" applyFill="1" applyBorder="1" applyAlignment="1">
      <alignment horizontal="center" vertical="center" wrapText="1"/>
    </xf>
    <xf numFmtId="0" fontId="16" fillId="10" borderId="1" xfId="1" applyNumberFormat="1" applyFont="1" applyFill="1" applyBorder="1" applyAlignment="1">
      <alignment horizontal="center" vertical="center" wrapText="1"/>
    </xf>
    <xf numFmtId="0" fontId="16" fillId="0" borderId="1" xfId="1" applyNumberFormat="1" applyFont="1" applyBorder="1" applyAlignment="1">
      <alignment horizontal="left" vertical="top" wrapText="1"/>
    </xf>
    <xf numFmtId="0" fontId="41" fillId="10" borderId="1" xfId="1" applyNumberFormat="1" applyFont="1" applyFill="1" applyBorder="1" applyAlignment="1">
      <alignment horizontal="left" vertical="top" wrapText="1"/>
    </xf>
    <xf numFmtId="0" fontId="13" fillId="3" borderId="1" xfId="0" applyFont="1" applyFill="1" applyBorder="1" applyAlignment="1">
      <alignment horizontal="center" vertical="top" wrapText="1"/>
    </xf>
    <xf numFmtId="0" fontId="13" fillId="3" borderId="1" xfId="0" applyNumberFormat="1" applyFont="1" applyFill="1" applyBorder="1" applyAlignment="1">
      <alignment horizontal="center" vertical="top" wrapText="1"/>
    </xf>
    <xf numFmtId="165" fontId="13" fillId="3" borderId="1" xfId="0" applyNumberFormat="1" applyFont="1" applyFill="1" applyBorder="1" applyAlignment="1">
      <alignment horizontal="center" vertical="top" wrapText="1"/>
    </xf>
    <xf numFmtId="167" fontId="38" fillId="0" borderId="2" xfId="4" applyNumberFormat="1" applyFont="1" applyBorder="1" applyAlignment="1">
      <alignment horizontal="center" vertical="center" wrapText="1"/>
    </xf>
    <xf numFmtId="167" fontId="38" fillId="6" borderId="2" xfId="4" applyNumberFormat="1" applyFont="1" applyFill="1" applyBorder="1" applyAlignment="1">
      <alignment horizontal="center" vertical="center" wrapText="1"/>
    </xf>
    <xf numFmtId="167" fontId="38" fillId="0" borderId="2" xfId="4" applyNumberFormat="1" applyFont="1" applyFill="1" applyBorder="1" applyAlignment="1">
      <alignment horizontal="center" vertical="center" wrapText="1"/>
    </xf>
    <xf numFmtId="167" fontId="38" fillId="0" borderId="1" xfId="6" applyNumberFormat="1" applyFont="1" applyFill="1" applyBorder="1" applyAlignment="1">
      <alignment vertical="center" wrapText="1"/>
    </xf>
    <xf numFmtId="3" fontId="38" fillId="0" borderId="2" xfId="5" applyNumberFormat="1" applyFont="1" applyFill="1" applyBorder="1" applyAlignment="1">
      <alignment horizontal="right" vertical="center" wrapText="1"/>
    </xf>
    <xf numFmtId="0" fontId="44" fillId="0" borderId="9" xfId="0" applyFont="1" applyFill="1" applyBorder="1"/>
    <xf numFmtId="0" fontId="13" fillId="3" borderId="1" xfId="3" applyNumberFormat="1" applyFont="1" applyFill="1" applyBorder="1" applyAlignment="1">
      <alignment horizontal="center" vertical="center" wrapText="1"/>
    </xf>
    <xf numFmtId="0" fontId="29" fillId="3" borderId="1" xfId="3" applyNumberFormat="1" applyFont="1" applyFill="1" applyBorder="1" applyAlignment="1">
      <alignment horizontal="center" vertical="center"/>
    </xf>
    <xf numFmtId="0" fontId="33" fillId="2" borderId="1" xfId="1" applyNumberFormat="1" applyFont="1" applyFill="1" applyBorder="1" applyAlignment="1">
      <alignment horizontal="center" vertical="center" wrapText="1"/>
    </xf>
    <xf numFmtId="0" fontId="14" fillId="2" borderId="1" xfId="1" applyNumberFormat="1" applyFont="1" applyFill="1" applyBorder="1" applyAlignment="1">
      <alignment horizontal="center" vertical="center" wrapText="1"/>
    </xf>
    <xf numFmtId="0" fontId="13" fillId="3" borderId="2" xfId="3" applyNumberFormat="1" applyFont="1" applyFill="1" applyBorder="1" applyAlignment="1">
      <alignment horizontal="center" vertical="center" wrapText="1"/>
    </xf>
    <xf numFmtId="165" fontId="29" fillId="3" borderId="2" xfId="3" applyNumberFormat="1" applyFont="1" applyFill="1" applyBorder="1" applyAlignment="1">
      <alignment horizontal="center" vertical="center"/>
    </xf>
    <xf numFmtId="1" fontId="29" fillId="3" borderId="2" xfId="3" applyNumberFormat="1" applyFont="1" applyFill="1" applyBorder="1" applyAlignment="1">
      <alignment horizontal="center" vertical="center"/>
    </xf>
    <xf numFmtId="0" fontId="29" fillId="3" borderId="5" xfId="3" applyNumberFormat="1" applyFont="1" applyFill="1" applyBorder="1" applyAlignment="1">
      <alignment horizontal="center" vertical="center"/>
    </xf>
    <xf numFmtId="0"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165" fontId="14" fillId="2" borderId="1" xfId="1" applyNumberFormat="1" applyFont="1" applyFill="1" applyBorder="1" applyAlignment="1">
      <alignment horizontal="center" vertical="center" wrapText="1"/>
    </xf>
    <xf numFmtId="0" fontId="14" fillId="2" borderId="1" xfId="1" applyNumberFormat="1" applyFont="1" applyFill="1" applyBorder="1" applyAlignment="1">
      <alignment horizontal="center" vertical="top" wrapText="1"/>
    </xf>
    <xf numFmtId="0" fontId="27" fillId="2" borderId="1" xfId="1" applyNumberFormat="1" applyFont="1" applyFill="1" applyBorder="1" applyAlignment="1">
      <alignment horizontal="center" vertical="center" wrapText="1"/>
    </xf>
    <xf numFmtId="0" fontId="21" fillId="10" borderId="1" xfId="0" applyFont="1" applyFill="1" applyBorder="1" applyAlignment="1">
      <alignment horizontal="center" vertical="center" wrapText="1"/>
    </xf>
    <xf numFmtId="0" fontId="45" fillId="10" borderId="1" xfId="1" applyNumberFormat="1" applyFont="1" applyFill="1" applyBorder="1" applyAlignment="1">
      <alignment horizontal="left" vertical="top" wrapText="1"/>
    </xf>
    <xf numFmtId="0" fontId="24" fillId="0" borderId="0" xfId="0" applyFont="1" applyBorder="1" applyAlignment="1"/>
    <xf numFmtId="0" fontId="24" fillId="0" borderId="4" xfId="0" applyFont="1" applyBorder="1" applyAlignment="1"/>
    <xf numFmtId="0" fontId="0" fillId="0" borderId="7" xfId="0" applyBorder="1" applyAlignment="1">
      <alignment wrapText="1"/>
    </xf>
    <xf numFmtId="0" fontId="11" fillId="3" borderId="1" xfId="0"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1" fontId="11" fillId="3" borderId="1" xfId="0" applyNumberFormat="1" applyFont="1" applyFill="1" applyBorder="1" applyAlignment="1" applyProtection="1">
      <alignment horizontal="center" vertical="center" wrapText="1"/>
      <protection locked="0"/>
    </xf>
    <xf numFmtId="165" fontId="11" fillId="3" borderId="1" xfId="0" applyNumberFormat="1" applyFont="1" applyFill="1" applyBorder="1" applyAlignment="1" applyProtection="1">
      <alignment horizontal="center" vertical="center" wrapText="1"/>
      <protection locked="0"/>
    </xf>
    <xf numFmtId="2" fontId="11" fillId="3" borderId="1" xfId="0" applyNumberFormat="1" applyFont="1" applyFill="1" applyBorder="1" applyAlignment="1" applyProtection="1">
      <alignment horizontal="center" vertical="center" wrapText="1"/>
      <protection locked="0"/>
    </xf>
    <xf numFmtId="0" fontId="13" fillId="9" borderId="2" xfId="3" applyNumberFormat="1" applyFont="1" applyFill="1" applyBorder="1" applyAlignment="1" applyProtection="1">
      <alignment horizontal="center" vertical="center" wrapText="1"/>
      <protection locked="0"/>
    </xf>
    <xf numFmtId="0" fontId="14" fillId="2" borderId="1" xfId="1" applyNumberFormat="1" applyFont="1" applyFill="1" applyBorder="1" applyAlignment="1" applyProtection="1">
      <alignment horizontal="center" vertical="center" wrapText="1"/>
      <protection locked="0"/>
    </xf>
    <xf numFmtId="1" fontId="14" fillId="2"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wrapText="1"/>
      <protection locked="0"/>
    </xf>
    <xf numFmtId="2" fontId="3" fillId="2" borderId="1" xfId="1"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10" borderId="1" xfId="0" applyNumberFormat="1" applyFont="1" applyFill="1" applyBorder="1" applyAlignment="1" applyProtection="1">
      <alignment horizontal="center" vertical="center" wrapText="1"/>
      <protection locked="0"/>
    </xf>
    <xf numFmtId="0" fontId="0" fillId="0" borderId="0" xfId="0" applyProtection="1">
      <protection locked="0"/>
    </xf>
    <xf numFmtId="0" fontId="28" fillId="3" borderId="2" xfId="3" applyNumberFormat="1" applyFont="1" applyFill="1" applyBorder="1" applyAlignment="1" applyProtection="1">
      <alignment horizontal="center" vertical="center" wrapText="1"/>
      <protection locked="0"/>
    </xf>
    <xf numFmtId="0" fontId="31" fillId="3" borderId="2" xfId="3" applyNumberFormat="1" applyFont="1" applyFill="1" applyBorder="1" applyAlignment="1" applyProtection="1">
      <alignment horizontal="center" vertical="center" wrapText="1"/>
      <protection locked="0"/>
    </xf>
    <xf numFmtId="165" fontId="28" fillId="3" borderId="2" xfId="3" applyNumberFormat="1" applyFont="1" applyFill="1" applyBorder="1" applyAlignment="1" applyProtection="1">
      <alignment horizontal="center" vertical="center" wrapText="1"/>
      <protection locked="0"/>
    </xf>
    <xf numFmtId="0" fontId="29" fillId="3" borderId="2" xfId="3" applyNumberFormat="1" applyFont="1" applyFill="1" applyBorder="1" applyAlignment="1" applyProtection="1">
      <alignment horizontal="center" vertical="center" wrapText="1"/>
      <protection locked="0"/>
    </xf>
    <xf numFmtId="165" fontId="29" fillId="3" borderId="2" xfId="3"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24" fillId="0" borderId="0" xfId="0" applyFont="1" applyProtection="1">
      <protection locked="0"/>
    </xf>
    <xf numFmtId="0" fontId="13" fillId="3" borderId="1" xfId="0" applyFont="1" applyFill="1" applyBorder="1" applyAlignment="1" applyProtection="1">
      <alignment horizontal="center" vertical="center" wrapText="1"/>
      <protection locked="0"/>
    </xf>
    <xf numFmtId="164" fontId="13"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3" fillId="3" borderId="1" xfId="0" applyNumberFormat="1" applyFont="1" applyFill="1" applyBorder="1" applyAlignment="1" applyProtection="1">
      <alignment horizontal="center" vertical="center" wrapText="1"/>
      <protection locked="0"/>
    </xf>
    <xf numFmtId="165" fontId="13" fillId="3"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top" wrapText="1"/>
      <protection locked="0"/>
    </xf>
    <xf numFmtId="0" fontId="13" fillId="3" borderId="1" xfId="0" applyNumberFormat="1" applyFont="1" applyFill="1" applyBorder="1" applyAlignment="1" applyProtection="1">
      <alignment horizontal="center" vertical="top" wrapText="1"/>
      <protection locked="0"/>
    </xf>
    <xf numFmtId="165" fontId="13" fillId="3" borderId="1" xfId="0" applyNumberFormat="1" applyFont="1" applyFill="1" applyBorder="1" applyAlignment="1" applyProtection="1">
      <alignment horizontal="center" vertical="top" wrapText="1"/>
      <protection locked="0"/>
    </xf>
    <xf numFmtId="0" fontId="13" fillId="9" borderId="6" xfId="3" applyNumberFormat="1" applyFont="1" applyFill="1" applyBorder="1" applyAlignment="1" applyProtection="1">
      <alignment horizontal="center" vertical="center" wrapText="1"/>
      <protection locked="0"/>
    </xf>
    <xf numFmtId="0" fontId="33" fillId="2" borderId="1" xfId="1" applyNumberFormat="1" applyFont="1" applyFill="1" applyBorder="1" applyAlignment="1" applyProtection="1">
      <alignment horizontal="center" vertical="center" wrapText="1"/>
      <protection locked="0"/>
    </xf>
    <xf numFmtId="0" fontId="31" fillId="3" borderId="1" xfId="3" applyNumberFormat="1" applyFont="1" applyFill="1" applyBorder="1" applyAlignment="1" applyProtection="1">
      <alignment horizontal="center" vertical="center" wrapText="1"/>
      <protection locked="0"/>
    </xf>
    <xf numFmtId="0" fontId="29" fillId="3" borderId="1" xfId="3" applyNumberFormat="1" applyFont="1" applyFill="1" applyBorder="1" applyAlignment="1" applyProtection="1">
      <alignment horizontal="center" vertical="center" wrapText="1"/>
      <protection locked="0"/>
    </xf>
    <xf numFmtId="0" fontId="29" fillId="3" borderId="6" xfId="3" applyNumberFormat="1" applyFont="1" applyFill="1" applyBorder="1" applyAlignment="1" applyProtection="1">
      <alignment horizontal="center" vertical="center" wrapText="1"/>
      <protection locked="0"/>
    </xf>
    <xf numFmtId="0" fontId="29" fillId="3" borderId="1" xfId="3" applyNumberFormat="1" applyFont="1" applyFill="1" applyBorder="1" applyAlignment="1" applyProtection="1">
      <alignment horizontal="center" vertical="center"/>
      <protection locked="0"/>
    </xf>
    <xf numFmtId="0" fontId="16" fillId="0" borderId="1" xfId="1" applyNumberFormat="1"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locked="0"/>
    </xf>
    <xf numFmtId="164" fontId="26" fillId="3" borderId="1" xfId="0" applyNumberFormat="1" applyFont="1" applyFill="1" applyBorder="1" applyAlignment="1" applyProtection="1">
      <alignment horizontal="center" vertical="center" wrapText="1"/>
      <protection locked="0"/>
    </xf>
    <xf numFmtId="0" fontId="26" fillId="3" borderId="1" xfId="0" applyNumberFormat="1" applyFont="1" applyFill="1" applyBorder="1" applyAlignment="1" applyProtection="1">
      <alignment horizontal="center" vertical="center" wrapText="1"/>
      <protection locked="0"/>
    </xf>
    <xf numFmtId="165" fontId="26" fillId="3" borderId="1" xfId="0" applyNumberFormat="1" applyFont="1" applyFill="1" applyBorder="1" applyAlignment="1" applyProtection="1">
      <alignment horizontal="center" vertical="center" wrapText="1"/>
      <protection locked="0"/>
    </xf>
    <xf numFmtId="165" fontId="14" fillId="2" borderId="1" xfId="1" applyNumberFormat="1" applyFont="1" applyFill="1" applyBorder="1" applyAlignment="1" applyProtection="1">
      <alignment horizontal="center" vertical="center" wrapText="1"/>
      <protection locked="0"/>
    </xf>
    <xf numFmtId="0" fontId="28" fillId="3" borderId="1" xfId="3" applyNumberFormat="1" applyFont="1" applyFill="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locked="0"/>
    </xf>
    <xf numFmtId="0" fontId="22" fillId="3" borderId="1" xfId="0" applyNumberFormat="1" applyFont="1" applyFill="1" applyBorder="1" applyAlignment="1" applyProtection="1">
      <alignment horizontal="center" vertical="center" wrapText="1"/>
      <protection locked="0"/>
    </xf>
    <xf numFmtId="165" fontId="22" fillId="3" borderId="1" xfId="0" applyNumberFormat="1" applyFont="1" applyFill="1" applyBorder="1" applyAlignment="1" applyProtection="1">
      <alignment horizontal="center" vertical="center" wrapText="1"/>
      <protection locked="0"/>
    </xf>
    <xf numFmtId="0" fontId="43" fillId="3" borderId="1" xfId="1" applyNumberFormat="1" applyFont="1" applyFill="1" applyBorder="1" applyAlignment="1" applyProtection="1">
      <alignment horizontal="center" vertical="center" wrapText="1"/>
      <protection locked="0"/>
    </xf>
    <xf numFmtId="0" fontId="46" fillId="10" borderId="1" xfId="1" applyNumberFormat="1" applyFont="1" applyFill="1" applyBorder="1" applyAlignment="1" applyProtection="1">
      <alignment horizontal="center" vertical="center" wrapText="1"/>
      <protection locked="0"/>
    </xf>
    <xf numFmtId="167" fontId="13" fillId="10" borderId="1" xfId="4" applyNumberFormat="1" applyFont="1" applyFill="1" applyBorder="1" applyAlignment="1">
      <alignment horizontal="center" vertical="center" wrapText="1"/>
    </xf>
    <xf numFmtId="0" fontId="47"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47" fillId="0" borderId="1" xfId="0" applyNumberFormat="1" applyFont="1" applyFill="1" applyBorder="1" applyAlignment="1">
      <alignment horizontal="center" vertical="center"/>
    </xf>
    <xf numFmtId="0" fontId="49" fillId="10" borderId="1" xfId="0" applyNumberFormat="1" applyFont="1" applyFill="1" applyBorder="1" applyAlignment="1" applyProtection="1">
      <alignment horizontal="center" vertical="center" wrapText="1"/>
      <protection locked="0"/>
    </xf>
    <xf numFmtId="164" fontId="6" fillId="10" borderId="1" xfId="7"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center" vertical="center" wrapText="1"/>
      <protection locked="0"/>
    </xf>
    <xf numFmtId="165" fontId="37" fillId="0" borderId="5" xfId="0" applyNumberFormat="1" applyFont="1" applyBorder="1" applyAlignment="1">
      <alignment horizontal="center" vertical="center"/>
    </xf>
    <xf numFmtId="0" fontId="6" fillId="6" borderId="2" xfId="0" applyNumberFormat="1" applyFont="1" applyFill="1" applyBorder="1" applyAlignment="1" applyProtection="1">
      <alignment horizontal="center" vertical="center" wrapText="1"/>
      <protection locked="0"/>
    </xf>
    <xf numFmtId="165" fontId="50" fillId="6" borderId="5" xfId="0" applyNumberFormat="1"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165" fontId="37" fillId="0" borderId="5" xfId="0" applyNumberFormat="1" applyFont="1" applyFill="1" applyBorder="1" applyAlignment="1">
      <alignment horizontal="center" vertical="center"/>
    </xf>
    <xf numFmtId="165" fontId="50" fillId="0" borderId="5" xfId="0" applyNumberFormat="1" applyFont="1" applyFill="1" applyBorder="1" applyAlignment="1">
      <alignment horizontal="center" vertical="center"/>
    </xf>
    <xf numFmtId="0" fontId="46" fillId="0" borderId="2" xfId="1" applyNumberFormat="1" applyFont="1" applyFill="1" applyBorder="1" applyAlignment="1" applyProtection="1">
      <alignment horizontal="center" vertical="center" wrapText="1"/>
      <protection locked="0"/>
    </xf>
    <xf numFmtId="0" fontId="37" fillId="0" borderId="4" xfId="0" applyFont="1" applyFill="1" applyBorder="1" applyAlignment="1"/>
    <xf numFmtId="0" fontId="48" fillId="0" borderId="10" xfId="0" applyFont="1" applyFill="1" applyBorder="1" applyAlignment="1"/>
    <xf numFmtId="0" fontId="48" fillId="0" borderId="11" xfId="0" applyFont="1" applyFill="1" applyBorder="1"/>
    <xf numFmtId="0" fontId="48" fillId="0" borderId="12" xfId="0" applyFont="1" applyFill="1" applyBorder="1" applyAlignment="1"/>
    <xf numFmtId="0" fontId="48" fillId="0" borderId="11" xfId="0" applyFont="1" applyFill="1" applyBorder="1" applyAlignment="1" applyProtection="1">
      <alignment wrapText="1"/>
      <protection locked="0"/>
    </xf>
    <xf numFmtId="0" fontId="24" fillId="0" borderId="0" xfId="0" applyFont="1" applyAlignment="1" applyProtection="1">
      <alignment wrapText="1"/>
      <protection locked="0"/>
    </xf>
    <xf numFmtId="1" fontId="22" fillId="3" borderId="1" xfId="0" applyNumberFormat="1" applyFont="1" applyFill="1" applyBorder="1" applyAlignment="1" applyProtection="1">
      <alignment horizontal="center" vertical="center" wrapText="1"/>
      <protection locked="0"/>
    </xf>
    <xf numFmtId="2" fontId="22" fillId="3" borderId="1" xfId="0" applyNumberFormat="1" applyFont="1" applyFill="1" applyBorder="1" applyAlignment="1" applyProtection="1">
      <alignment horizontal="center" vertical="center" wrapText="1"/>
      <protection locked="0"/>
    </xf>
    <xf numFmtId="165" fontId="6" fillId="10" borderId="1" xfId="0" applyNumberFormat="1"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wrapText="1"/>
      <protection locked="0"/>
    </xf>
    <xf numFmtId="0" fontId="51" fillId="10" borderId="1" xfId="1" applyNumberFormat="1" applyFont="1" applyFill="1" applyBorder="1" applyAlignment="1" applyProtection="1">
      <alignment horizontal="center" vertical="center" wrapText="1"/>
      <protection locked="0"/>
    </xf>
    <xf numFmtId="0" fontId="52" fillId="0" borderId="2" xfId="1"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1" fontId="47" fillId="0" borderId="1" xfId="0" applyNumberFormat="1" applyFont="1" applyFill="1" applyBorder="1" applyAlignment="1" applyProtection="1">
      <alignment horizontal="center" vertical="center"/>
      <protection locked="0"/>
    </xf>
    <xf numFmtId="0" fontId="47" fillId="0" borderId="1" xfId="0" applyFont="1" applyFill="1" applyBorder="1" applyAlignment="1" applyProtection="1">
      <alignment horizontal="center" vertical="center"/>
      <protection locked="0"/>
    </xf>
    <xf numFmtId="165" fontId="47" fillId="0" borderId="1" xfId="0" applyNumberFormat="1" applyFont="1" applyFill="1" applyBorder="1" applyAlignment="1" applyProtection="1">
      <alignment horizontal="center" vertical="center"/>
      <protection locked="0"/>
    </xf>
    <xf numFmtId="166" fontId="47" fillId="0" borderId="1" xfId="0" applyNumberFormat="1" applyFont="1" applyFill="1" applyBorder="1" applyAlignment="1" applyProtection="1">
      <alignment horizontal="center" vertical="center"/>
      <protection locked="0"/>
    </xf>
    <xf numFmtId="166" fontId="47" fillId="0" borderId="1" xfId="0" applyNumberFormat="1" applyFont="1" applyFill="1" applyBorder="1" applyAlignment="1">
      <alignment horizontal="center" vertical="center"/>
    </xf>
    <xf numFmtId="1" fontId="47" fillId="0" borderId="1" xfId="0" applyNumberFormat="1" applyFont="1" applyFill="1" applyBorder="1" applyAlignment="1">
      <alignment horizontal="center" vertical="center"/>
    </xf>
    <xf numFmtId="2" fontId="47" fillId="0" borderId="1" xfId="0" applyNumberFormat="1" applyFont="1" applyFill="1" applyBorder="1" applyAlignment="1" applyProtection="1">
      <alignment horizontal="center" vertical="center"/>
      <protection locked="0"/>
    </xf>
    <xf numFmtId="0" fontId="24" fillId="0" borderId="0" xfId="0" applyFont="1" applyFill="1"/>
    <xf numFmtId="3" fontId="41" fillId="0" borderId="1" xfId="1" applyNumberFormat="1" applyFont="1" applyFill="1" applyBorder="1" applyAlignment="1">
      <alignment horizontal="right" vertical="center" wrapText="1"/>
    </xf>
    <xf numFmtId="165" fontId="16" fillId="0" borderId="1" xfId="6" applyNumberFormat="1" applyFont="1" applyFill="1" applyBorder="1" applyAlignment="1" applyProtection="1">
      <alignment horizontal="center" vertical="center" wrapText="1"/>
      <protection locked="0"/>
    </xf>
    <xf numFmtId="1" fontId="12" fillId="0" borderId="1" xfId="0" applyNumberFormat="1" applyFont="1" applyFill="1" applyBorder="1" applyAlignment="1">
      <alignment horizontal="center" vertical="center"/>
    </xf>
    <xf numFmtId="165" fontId="12" fillId="0" borderId="1" xfId="0" applyNumberFormat="1" applyFont="1" applyFill="1" applyBorder="1" applyAlignment="1">
      <alignment horizontal="center" vertical="center"/>
    </xf>
    <xf numFmtId="165" fontId="12" fillId="0" borderId="1" xfId="7" applyNumberFormat="1"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165" fontId="12" fillId="0" borderId="1" xfId="0" applyNumberFormat="1" applyFont="1" applyFill="1" applyBorder="1" applyAlignment="1" applyProtection="1">
      <alignment horizontal="center" vertical="center"/>
      <protection locked="0"/>
    </xf>
    <xf numFmtId="1" fontId="6" fillId="10" borderId="1" xfId="0" applyNumberFormat="1"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2" fontId="6" fillId="10" borderId="1" xfId="0" applyNumberFormat="1" applyFont="1" applyFill="1" applyBorder="1" applyAlignment="1" applyProtection="1">
      <alignment horizontal="center" vertical="center"/>
      <protection locked="0"/>
    </xf>
    <xf numFmtId="166" fontId="49" fillId="10" borderId="1" xfId="0" applyNumberFormat="1" applyFont="1" applyFill="1" applyBorder="1" applyAlignment="1">
      <alignment horizontal="center" vertical="center"/>
    </xf>
    <xf numFmtId="165" fontId="49" fillId="10" borderId="1" xfId="0" applyNumberFormat="1" applyFont="1" applyFill="1" applyBorder="1" applyAlignment="1">
      <alignment horizontal="center" vertical="center"/>
    </xf>
    <xf numFmtId="0" fontId="49" fillId="10" borderId="1" xfId="0" applyNumberFormat="1" applyFont="1" applyFill="1" applyBorder="1" applyAlignment="1">
      <alignment horizontal="center" vertical="center"/>
    </xf>
    <xf numFmtId="1" fontId="49" fillId="10" borderId="1" xfId="0" applyNumberFormat="1" applyFont="1" applyFill="1" applyBorder="1" applyAlignment="1">
      <alignment horizontal="center" vertical="center"/>
    </xf>
    <xf numFmtId="0" fontId="6" fillId="10" borderId="1" xfId="0" applyNumberFormat="1" applyFont="1" applyFill="1" applyBorder="1" applyAlignment="1" applyProtection="1">
      <alignment horizontal="center" vertical="center"/>
      <protection locked="0"/>
    </xf>
    <xf numFmtId="2" fontId="6" fillId="10" borderId="1" xfId="6" applyNumberFormat="1" applyFont="1" applyFill="1" applyBorder="1" applyAlignment="1" applyProtection="1">
      <alignment horizontal="center" vertical="center"/>
      <protection locked="0"/>
    </xf>
    <xf numFmtId="166" fontId="6" fillId="10" borderId="1" xfId="0" applyNumberFormat="1" applyFont="1" applyFill="1" applyBorder="1" applyAlignment="1" applyProtection="1">
      <alignment horizontal="center" vertical="center"/>
      <protection locked="0"/>
    </xf>
    <xf numFmtId="0" fontId="53" fillId="10" borderId="1" xfId="1" applyNumberFormat="1" applyFont="1" applyFill="1" applyBorder="1" applyAlignment="1" applyProtection="1">
      <alignment horizontal="center" vertical="center" wrapText="1"/>
      <protection locked="0"/>
    </xf>
    <xf numFmtId="0" fontId="1" fillId="0" borderId="0" xfId="0" applyFont="1" applyProtection="1">
      <protection locked="0"/>
    </xf>
    <xf numFmtId="0" fontId="6" fillId="10" borderId="1" xfId="0"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165" fontId="6" fillId="0" borderId="1" xfId="0" applyNumberFormat="1" applyFont="1" applyFill="1" applyBorder="1" applyAlignment="1" applyProtection="1">
      <alignment horizontal="center" vertical="center"/>
      <protection locked="0"/>
    </xf>
    <xf numFmtId="0" fontId="49" fillId="10" borderId="1" xfId="0" applyFont="1" applyFill="1" applyBorder="1" applyAlignment="1" applyProtection="1">
      <alignment horizontal="center" vertical="center" wrapText="1"/>
      <protection locked="0"/>
    </xf>
    <xf numFmtId="0" fontId="49" fillId="10" borderId="1" xfId="0" applyNumberFormat="1" applyFont="1" applyFill="1" applyBorder="1" applyAlignment="1" applyProtection="1">
      <alignment horizontal="center" vertical="center"/>
      <protection locked="0"/>
    </xf>
    <xf numFmtId="0" fontId="49" fillId="10" borderId="1" xfId="0" applyFont="1" applyFill="1" applyBorder="1" applyAlignment="1" applyProtection="1">
      <alignment horizontal="center" vertical="center"/>
      <protection locked="0"/>
    </xf>
    <xf numFmtId="1" fontId="49" fillId="10" borderId="1" xfId="0" applyNumberFormat="1" applyFont="1" applyFill="1" applyBorder="1" applyAlignment="1" applyProtection="1">
      <alignment horizontal="center" vertical="center"/>
      <protection locked="0"/>
    </xf>
    <xf numFmtId="165" fontId="49" fillId="10" borderId="1" xfId="0" applyNumberFormat="1" applyFont="1" applyFill="1" applyBorder="1" applyAlignment="1" applyProtection="1">
      <alignment horizontal="center" vertical="center"/>
      <protection locked="0"/>
    </xf>
    <xf numFmtId="165" fontId="49" fillId="10" borderId="1" xfId="0" applyNumberFormat="1" applyFont="1" applyFill="1" applyBorder="1" applyAlignment="1">
      <alignment horizontal="center" vertical="center" wrapText="1"/>
    </xf>
    <xf numFmtId="1" fontId="49" fillId="10" borderId="1" xfId="1" applyNumberFormat="1" applyFont="1" applyFill="1" applyBorder="1" applyAlignment="1">
      <alignment horizontal="center" vertical="center" wrapText="1"/>
    </xf>
    <xf numFmtId="165" fontId="49" fillId="10" borderId="1" xfId="1"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66" fontId="49" fillId="0" borderId="1" xfId="0" applyNumberFormat="1" applyFont="1" applyFill="1" applyBorder="1" applyAlignment="1">
      <alignment horizontal="center" vertical="center"/>
    </xf>
    <xf numFmtId="165" fontId="49" fillId="0" borderId="1" xfId="0" applyNumberFormat="1" applyFont="1" applyFill="1" applyBorder="1" applyAlignment="1">
      <alignment horizontal="center" vertical="center"/>
    </xf>
    <xf numFmtId="0" fontId="49" fillId="3" borderId="1" xfId="0" applyFont="1" applyFill="1" applyBorder="1" applyAlignment="1" applyProtection="1">
      <alignment horizontal="center" vertical="center" wrapText="1"/>
      <protection locked="0"/>
    </xf>
    <xf numFmtId="1" fontId="49" fillId="3" borderId="1" xfId="0" applyNumberFormat="1" applyFont="1" applyFill="1" applyBorder="1" applyAlignment="1" applyProtection="1">
      <alignment horizontal="center" vertical="center" wrapText="1"/>
      <protection locked="0"/>
    </xf>
    <xf numFmtId="165" fontId="49" fillId="3" borderId="1" xfId="0" applyNumberFormat="1" applyFont="1" applyFill="1" applyBorder="1" applyAlignment="1" applyProtection="1">
      <alignment horizontal="center" vertical="center" wrapText="1"/>
      <protection locked="0"/>
    </xf>
    <xf numFmtId="2" fontId="49" fillId="3" borderId="1" xfId="0" applyNumberFormat="1" applyFont="1" applyFill="1" applyBorder="1" applyAlignment="1" applyProtection="1">
      <alignment horizontal="center" vertical="center" wrapText="1"/>
      <protection locked="0"/>
    </xf>
    <xf numFmtId="166" fontId="49" fillId="3" borderId="1" xfId="0" applyNumberFormat="1" applyFont="1" applyFill="1" applyBorder="1" applyAlignment="1">
      <alignment horizontal="center" vertical="center" wrapText="1"/>
    </xf>
    <xf numFmtId="165" fontId="49" fillId="3" borderId="1" xfId="0" applyNumberFormat="1" applyFont="1" applyFill="1" applyBorder="1" applyAlignment="1">
      <alignment horizontal="center" vertical="center" wrapText="1"/>
    </xf>
    <xf numFmtId="1" fontId="49" fillId="3" borderId="1" xfId="0" applyNumberFormat="1" applyFont="1" applyFill="1" applyBorder="1" applyAlignment="1">
      <alignment horizontal="center" vertical="center" wrapText="1"/>
    </xf>
    <xf numFmtId="0" fontId="52" fillId="2" borderId="1" xfId="1" applyNumberFormat="1" applyFont="1" applyFill="1" applyBorder="1" applyAlignment="1" applyProtection="1">
      <alignment horizontal="center" vertical="center" wrapText="1"/>
      <protection locked="0"/>
    </xf>
    <xf numFmtId="1" fontId="52" fillId="2" borderId="1" xfId="1" applyNumberFormat="1" applyFont="1" applyFill="1" applyBorder="1" applyAlignment="1" applyProtection="1">
      <alignment horizontal="center" vertical="center" wrapText="1"/>
      <protection locked="0"/>
    </xf>
    <xf numFmtId="165" fontId="52" fillId="2" borderId="1" xfId="1" applyNumberFormat="1" applyFont="1" applyFill="1" applyBorder="1" applyAlignment="1" applyProtection="1">
      <alignment horizontal="center" vertical="center" wrapText="1"/>
      <protection locked="0"/>
    </xf>
    <xf numFmtId="2" fontId="52" fillId="2" borderId="1" xfId="1" applyNumberFormat="1" applyFont="1" applyFill="1" applyBorder="1" applyAlignment="1" applyProtection="1">
      <alignment horizontal="center" vertical="center" wrapText="1"/>
      <protection locked="0"/>
    </xf>
    <xf numFmtId="166" fontId="52" fillId="2" borderId="1" xfId="1" applyNumberFormat="1" applyFont="1" applyFill="1" applyBorder="1" applyAlignment="1">
      <alignment horizontal="center" vertical="center" wrapText="1"/>
    </xf>
    <xf numFmtId="165" fontId="52" fillId="2" borderId="1" xfId="1" applyNumberFormat="1" applyFont="1" applyFill="1" applyBorder="1" applyAlignment="1">
      <alignment horizontal="center" vertical="center" wrapText="1"/>
    </xf>
    <xf numFmtId="1" fontId="52" fillId="2" borderId="1" xfId="1"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65" fontId="49"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vertical="top"/>
    </xf>
    <xf numFmtId="1" fontId="52" fillId="0" borderId="1" xfId="1" applyNumberFormat="1" applyFont="1" applyFill="1" applyBorder="1" applyAlignment="1">
      <alignment horizontal="center" vertical="center" wrapText="1"/>
    </xf>
    <xf numFmtId="165" fontId="49" fillId="0" borderId="1" xfId="1"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 fontId="6" fillId="10" borderId="1" xfId="0" quotePrefix="1" applyNumberFormat="1" applyFont="1" applyFill="1" applyBorder="1" applyAlignment="1" applyProtection="1">
      <alignment horizontal="center" vertical="center"/>
      <protection locked="0"/>
    </xf>
    <xf numFmtId="0" fontId="54" fillId="10" borderId="1" xfId="3" applyNumberFormat="1" applyFont="1" applyFill="1" applyBorder="1" applyAlignment="1" applyProtection="1">
      <alignment horizontal="center" vertical="center" wrapText="1"/>
      <protection locked="0"/>
    </xf>
    <xf numFmtId="0" fontId="52" fillId="0" borderId="1" xfId="1" applyNumberFormat="1" applyFont="1" applyFill="1" applyBorder="1" applyAlignment="1" applyProtection="1">
      <alignment horizontal="center" vertical="center" wrapText="1"/>
      <protection locked="0"/>
    </xf>
    <xf numFmtId="0" fontId="49" fillId="10" borderId="1" xfId="0" quotePrefix="1" applyFont="1" applyFill="1" applyBorder="1" applyAlignment="1" applyProtection="1">
      <alignment horizontal="center" vertical="center"/>
      <protection locked="0"/>
    </xf>
    <xf numFmtId="8" fontId="49" fillId="10" borderId="1" xfId="0" applyNumberFormat="1" applyFont="1" applyFill="1" applyBorder="1" applyAlignment="1" applyProtection="1">
      <alignment horizontal="center" vertical="center"/>
      <protection locked="0"/>
    </xf>
    <xf numFmtId="0" fontId="49" fillId="10" borderId="1" xfId="0" applyFont="1" applyFill="1" applyBorder="1" applyAlignment="1">
      <alignment horizontal="center" vertical="center"/>
    </xf>
    <xf numFmtId="164" fontId="49" fillId="10" borderId="1" xfId="0" applyNumberFormat="1" applyFont="1" applyFill="1" applyBorder="1" applyAlignment="1">
      <alignment horizontal="center" vertical="center"/>
    </xf>
    <xf numFmtId="0" fontId="6" fillId="0" borderId="0" xfId="0" applyFont="1" applyProtection="1">
      <protection locked="0"/>
    </xf>
    <xf numFmtId="0" fontId="6" fillId="0" borderId="0" xfId="0" applyFont="1"/>
    <xf numFmtId="165" fontId="0" fillId="0" borderId="0" xfId="0" applyNumberFormat="1"/>
    <xf numFmtId="164" fontId="0" fillId="0" borderId="0" xfId="0" applyNumberFormat="1"/>
    <xf numFmtId="1"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165"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0" fontId="16" fillId="0" borderId="1" xfId="1" applyNumberFormat="1" applyFont="1" applyBorder="1" applyAlignment="1" applyProtection="1">
      <alignment horizontal="center" vertical="center" wrapText="1"/>
      <protection locked="0"/>
    </xf>
    <xf numFmtId="0" fontId="8" fillId="0" borderId="1" xfId="1"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165" fontId="6"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0" fontId="13" fillId="2" borderId="1" xfId="1" applyNumberFormat="1" applyFont="1" applyFill="1" applyBorder="1" applyAlignment="1" applyProtection="1">
      <alignment horizontal="center" vertical="center" wrapText="1"/>
      <protection locked="0"/>
    </xf>
    <xf numFmtId="165" fontId="13" fillId="2" borderId="1" xfId="1" applyNumberFormat="1" applyFont="1" applyFill="1" applyBorder="1" applyAlignment="1" applyProtection="1">
      <alignment horizontal="center" vertical="center" wrapText="1"/>
      <protection locked="0"/>
    </xf>
    <xf numFmtId="165" fontId="13" fillId="2" borderId="1"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center" wrapText="1"/>
      <protection locked="0"/>
    </xf>
    <xf numFmtId="0" fontId="6" fillId="0" borderId="1" xfId="6" applyNumberFormat="1" applyFont="1" applyFill="1" applyBorder="1" applyAlignment="1" applyProtection="1">
      <alignment horizontal="center" vertical="center" wrapText="1"/>
      <protection locked="0"/>
    </xf>
    <xf numFmtId="165" fontId="6" fillId="0" borderId="1" xfId="6" applyNumberFormat="1" applyFont="1" applyFill="1" applyBorder="1" applyAlignment="1" applyProtection="1">
      <alignment horizontal="center" vertical="center" wrapText="1"/>
      <protection locked="0"/>
    </xf>
    <xf numFmtId="165" fontId="6" fillId="0" borderId="1" xfId="1"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protection locked="0"/>
    </xf>
    <xf numFmtId="16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13" fillId="0" borderId="0" xfId="0" applyFont="1" applyProtection="1">
      <protection locked="0"/>
    </xf>
    <xf numFmtId="0" fontId="12" fillId="0" borderId="1" xfId="0" applyNumberFormat="1" applyFont="1" applyFill="1" applyBorder="1" applyAlignment="1" applyProtection="1">
      <alignment horizontal="center" vertical="center"/>
      <protection locked="0"/>
    </xf>
    <xf numFmtId="0" fontId="0" fillId="0" borderId="0" xfId="0" applyNumberFormat="1" applyProtection="1">
      <protection locked="0"/>
    </xf>
    <xf numFmtId="0" fontId="38" fillId="3" borderId="2" xfId="0" applyFont="1" applyFill="1" applyBorder="1" applyAlignment="1">
      <alignment horizontal="center" vertical="center" wrapText="1"/>
    </xf>
    <xf numFmtId="0" fontId="20" fillId="3" borderId="2" xfId="2" applyNumberFormat="1" applyFont="1" applyFill="1" applyBorder="1" applyAlignment="1">
      <alignment horizontal="center" vertical="top" wrapText="1"/>
    </xf>
    <xf numFmtId="0" fontId="13" fillId="3" borderId="2" xfId="0" applyFont="1" applyFill="1" applyBorder="1" applyAlignment="1">
      <alignment horizontal="left" vertical="top" wrapText="1"/>
    </xf>
    <xf numFmtId="167" fontId="38" fillId="3" borderId="2" xfId="4" applyNumberFormat="1"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protection locked="0"/>
    </xf>
    <xf numFmtId="165" fontId="37" fillId="3" borderId="5" xfId="0" applyNumberFormat="1" applyFont="1" applyFill="1" applyBorder="1" applyAlignment="1">
      <alignment horizontal="center" vertical="center"/>
    </xf>
    <xf numFmtId="0" fontId="20" fillId="3" borderId="2" xfId="2" applyNumberFormat="1" applyFont="1" applyFill="1" applyBorder="1" applyAlignment="1">
      <alignment horizontal="left" vertical="top" wrapText="1"/>
    </xf>
    <xf numFmtId="0" fontId="37" fillId="3" borderId="2" xfId="0" applyFont="1" applyFill="1" applyBorder="1" applyAlignment="1" applyProtection="1">
      <alignment wrapText="1"/>
      <protection locked="0"/>
    </xf>
    <xf numFmtId="165" fontId="50" fillId="3" borderId="5" xfId="0" applyNumberFormat="1" applyFont="1" applyFill="1" applyBorder="1" applyAlignment="1">
      <alignment horizontal="center" vertical="center"/>
    </xf>
    <xf numFmtId="0" fontId="40" fillId="3" borderId="2" xfId="0" applyFont="1" applyFill="1" applyBorder="1" applyAlignment="1">
      <alignment horizontal="left" vertical="top" wrapText="1"/>
    </xf>
    <xf numFmtId="0" fontId="38" fillId="3" borderId="2" xfId="0" applyFont="1" applyFill="1" applyBorder="1" applyAlignment="1">
      <alignment horizontal="center" vertical="center"/>
    </xf>
    <xf numFmtId="0" fontId="44" fillId="3" borderId="1" xfId="0" applyFont="1" applyFill="1" applyBorder="1"/>
    <xf numFmtId="0" fontId="46" fillId="3" borderId="2" xfId="1" applyNumberFormat="1" applyFont="1" applyFill="1" applyBorder="1" applyAlignment="1" applyProtection="1">
      <alignment horizontal="center" vertical="center" wrapText="1"/>
      <protection locked="0"/>
    </xf>
    <xf numFmtId="0" fontId="52" fillId="3" borderId="2" xfId="1" applyNumberFormat="1" applyFont="1" applyFill="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wrapText="1"/>
      <protection locked="0"/>
    </xf>
    <xf numFmtId="0" fontId="37" fillId="3" borderId="4" xfId="0" applyFont="1" applyFill="1" applyBorder="1" applyAlignment="1"/>
    <xf numFmtId="0" fontId="38" fillId="3" borderId="1" xfId="0" applyFont="1" applyFill="1" applyBorder="1" applyAlignment="1">
      <alignment horizontal="center" vertical="center"/>
    </xf>
    <xf numFmtId="0" fontId="38" fillId="3" borderId="1" xfId="0" applyFont="1" applyFill="1" applyBorder="1" applyAlignment="1">
      <alignment horizontal="center" vertical="center" wrapText="1"/>
    </xf>
    <xf numFmtId="0" fontId="32" fillId="3" borderId="1" xfId="0" applyFont="1" applyFill="1" applyBorder="1" applyAlignment="1">
      <alignment horizontal="left" vertical="top" wrapText="1"/>
    </xf>
    <xf numFmtId="3" fontId="38" fillId="3" borderId="2" xfId="5" applyNumberFormat="1" applyFont="1" applyFill="1" applyBorder="1" applyAlignment="1">
      <alignment horizontal="right" vertical="center" wrapText="1"/>
    </xf>
    <xf numFmtId="165" fontId="55" fillId="10" borderId="1" xfId="0" applyNumberFormat="1" applyFont="1" applyFill="1" applyBorder="1" applyAlignment="1">
      <alignment horizontal="center" vertical="center"/>
    </xf>
    <xf numFmtId="0" fontId="55" fillId="10" borderId="1" xfId="0" applyNumberFormat="1" applyFont="1" applyFill="1" applyBorder="1" applyAlignment="1">
      <alignment horizontal="center" vertical="center"/>
    </xf>
    <xf numFmtId="1" fontId="48" fillId="0" borderId="11" xfId="0" applyNumberFormat="1" applyFont="1" applyFill="1" applyBorder="1"/>
    <xf numFmtId="1" fontId="24" fillId="0" borderId="0" xfId="0" applyNumberFormat="1" applyFont="1"/>
    <xf numFmtId="8" fontId="6" fillId="0" borderId="1" xfId="0" applyNumberFormat="1" applyFont="1" applyFill="1" applyBorder="1" applyAlignment="1" applyProtection="1">
      <alignment horizontal="center" vertical="center" wrapText="1"/>
      <protection locked="0"/>
    </xf>
    <xf numFmtId="3" fontId="42" fillId="0" borderId="1" xfId="1" applyNumberFormat="1" applyFont="1" applyFill="1" applyBorder="1" applyAlignment="1">
      <alignment horizontal="right" vertical="center" wrapText="1"/>
    </xf>
    <xf numFmtId="0" fontId="13" fillId="0" borderId="1" xfId="3"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xf>
    <xf numFmtId="0" fontId="30" fillId="0" borderId="13" xfId="0" applyFont="1" applyBorder="1" applyAlignment="1">
      <alignment horizontal="center"/>
    </xf>
    <xf numFmtId="0" fontId="56" fillId="0" borderId="13" xfId="0" applyFont="1" applyBorder="1" applyAlignment="1">
      <alignment horizontal="center"/>
    </xf>
    <xf numFmtId="165" fontId="57" fillId="0" borderId="1" xfId="0" applyNumberFormat="1" applyFont="1" applyBorder="1" applyAlignment="1">
      <alignment horizontal="center" vertical="center"/>
    </xf>
    <xf numFmtId="0" fontId="56" fillId="0" borderId="13" xfId="0" applyFont="1" applyFill="1" applyBorder="1" applyAlignment="1">
      <alignment horizontal="center"/>
    </xf>
    <xf numFmtId="0" fontId="30" fillId="0" borderId="13" xfId="0" applyFont="1" applyFill="1" applyBorder="1" applyAlignment="1">
      <alignment horizontal="center"/>
    </xf>
    <xf numFmtId="165" fontId="57" fillId="0" borderId="1" xfId="0" applyNumberFormat="1" applyFont="1" applyFill="1" applyBorder="1" applyAlignment="1">
      <alignment horizontal="center" vertical="center"/>
    </xf>
    <xf numFmtId="0" fontId="13" fillId="12" borderId="6" xfId="3" applyNumberFormat="1" applyFont="1" applyFill="1" applyBorder="1" applyAlignment="1" applyProtection="1">
      <alignment horizontal="center" vertical="center" wrapText="1"/>
      <protection locked="0"/>
    </xf>
    <xf numFmtId="0" fontId="0" fillId="0" borderId="0" xfId="0" applyFill="1"/>
    <xf numFmtId="0" fontId="0" fillId="0" borderId="13" xfId="0" applyBorder="1" applyAlignment="1">
      <alignment horizontal="center"/>
    </xf>
    <xf numFmtId="0" fontId="58" fillId="0" borderId="13" xfId="0" applyFont="1" applyBorder="1" applyAlignment="1">
      <alignment horizontal="center"/>
    </xf>
    <xf numFmtId="165" fontId="59" fillId="0" borderId="1" xfId="0" applyNumberFormat="1" applyFont="1" applyBorder="1" applyAlignment="1">
      <alignment horizontal="center" vertical="center"/>
    </xf>
    <xf numFmtId="0" fontId="6" fillId="0" borderId="2" xfId="0" applyFont="1" applyBorder="1" applyAlignment="1" applyProtection="1">
      <alignment horizontal="center" vertical="center" wrapText="1"/>
      <protection locked="0"/>
    </xf>
    <xf numFmtId="1" fontId="6" fillId="0" borderId="2" xfId="0" applyNumberFormat="1" applyFont="1" applyBorder="1" applyAlignment="1" applyProtection="1">
      <alignment horizontal="center" vertical="center" wrapText="1"/>
      <protection locked="0"/>
    </xf>
    <xf numFmtId="1" fontId="6" fillId="0" borderId="2" xfId="0" applyNumberFormat="1" applyFont="1" applyBorder="1" applyAlignment="1">
      <alignment horizontal="center" vertical="center"/>
    </xf>
    <xf numFmtId="2" fontId="6" fillId="0" borderId="2" xfId="0" applyNumberFormat="1" applyFont="1" applyBorder="1" applyAlignment="1">
      <alignment horizontal="center" vertical="center"/>
    </xf>
    <xf numFmtId="165" fontId="6" fillId="0" borderId="2" xfId="0" applyNumberFormat="1" applyFont="1" applyBorder="1" applyAlignment="1">
      <alignment horizontal="center" vertical="center"/>
    </xf>
    <xf numFmtId="1" fontId="6" fillId="6" borderId="2" xfId="0" applyNumberFormat="1"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wrapText="1"/>
      <protection locked="0"/>
    </xf>
    <xf numFmtId="165" fontId="6" fillId="6" borderId="2" xfId="0" applyNumberFormat="1" applyFont="1" applyFill="1" applyBorder="1" applyAlignment="1" applyProtection="1">
      <alignment horizontal="center" vertical="center" wrapText="1"/>
      <protection locked="0"/>
    </xf>
    <xf numFmtId="1" fontId="49" fillId="0" borderId="2" xfId="0" applyNumberFormat="1" applyFont="1" applyFill="1" applyBorder="1" applyAlignment="1">
      <alignment horizontal="center" vertical="center"/>
    </xf>
    <xf numFmtId="165" fontId="49" fillId="0" borderId="2" xfId="0" applyNumberFormat="1" applyFont="1" applyFill="1" applyBorder="1" applyAlignment="1">
      <alignment horizontal="center" vertical="center"/>
    </xf>
    <xf numFmtId="165" fontId="49" fillId="0" borderId="2" xfId="7" applyNumberFormat="1" applyFont="1" applyFill="1" applyBorder="1" applyAlignment="1">
      <alignment horizontal="center" vertical="center"/>
    </xf>
    <xf numFmtId="165" fontId="49" fillId="6" borderId="2" xfId="0"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protection locked="0"/>
    </xf>
    <xf numFmtId="1" fontId="6" fillId="0" borderId="2" xfId="0" applyNumberFormat="1" applyFont="1" applyFill="1" applyBorder="1" applyAlignment="1" applyProtection="1">
      <alignment horizontal="center" vertical="center" wrapText="1"/>
      <protection locked="0"/>
    </xf>
    <xf numFmtId="1" fontId="6" fillId="0"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165" fontId="6" fillId="3" borderId="2" xfId="0" applyNumberFormat="1" applyFont="1" applyFill="1" applyBorder="1" applyAlignment="1" applyProtection="1">
      <alignment horizontal="center" vertical="center" wrapText="1"/>
      <protection locked="0"/>
    </xf>
    <xf numFmtId="1" fontId="6" fillId="3" borderId="2" xfId="0" applyNumberFormat="1" applyFont="1" applyFill="1" applyBorder="1" applyAlignment="1">
      <alignment horizontal="center" vertical="center"/>
    </xf>
    <xf numFmtId="165" fontId="6" fillId="3" borderId="2" xfId="0" applyNumberFormat="1" applyFont="1" applyFill="1" applyBorder="1" applyAlignment="1">
      <alignment horizontal="center" vertical="center"/>
    </xf>
    <xf numFmtId="1" fontId="6" fillId="0" borderId="2" xfId="0" quotePrefix="1" applyNumberFormat="1" applyFont="1" applyFill="1" applyBorder="1" applyAlignment="1" applyProtection="1">
      <alignment horizontal="center" vertical="center" wrapText="1"/>
      <protection locked="0"/>
    </xf>
    <xf numFmtId="0" fontId="6" fillId="0" borderId="2" xfId="0" applyNumberFormat="1" applyFont="1" applyFill="1" applyBorder="1" applyAlignment="1">
      <alignment horizontal="center" vertical="center"/>
    </xf>
    <xf numFmtId="165" fontId="6" fillId="0" borderId="2" xfId="0" applyNumberFormat="1" applyFont="1" applyFill="1" applyBorder="1" applyAlignment="1" applyProtection="1">
      <alignment horizontal="center" vertical="center" wrapText="1"/>
      <protection locked="0"/>
    </xf>
    <xf numFmtId="1" fontId="6" fillId="3" borderId="2" xfId="0" applyNumberFormat="1" applyFont="1" applyFill="1" applyBorder="1" applyAlignment="1" applyProtection="1">
      <alignment horizontal="center" vertical="center" wrapText="1"/>
      <protection locked="0"/>
    </xf>
    <xf numFmtId="2" fontId="6" fillId="3" borderId="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2" fontId="6" fillId="0" borderId="2" xfId="6" applyNumberFormat="1" applyFont="1" applyFill="1" applyBorder="1" applyAlignment="1" applyProtection="1">
      <alignment horizontal="center" vertical="center" wrapText="1"/>
      <protection locked="0"/>
    </xf>
    <xf numFmtId="168" fontId="6" fillId="0" borderId="2" xfId="7" applyNumberFormat="1" applyFont="1" applyFill="1" applyBorder="1" applyAlignment="1" applyProtection="1">
      <alignment horizontal="center" vertical="center" wrapText="1"/>
      <protection locked="0"/>
    </xf>
    <xf numFmtId="1" fontId="49" fillId="6" borderId="2" xfId="0" applyNumberFormat="1" applyFont="1" applyFill="1" applyBorder="1" applyAlignment="1">
      <alignment horizontal="center" vertical="center"/>
    </xf>
    <xf numFmtId="165" fontId="49" fillId="6" borderId="2" xfId="7" applyNumberFormat="1" applyFont="1" applyFill="1" applyBorder="1" applyAlignment="1">
      <alignment horizontal="center" vertical="center"/>
    </xf>
    <xf numFmtId="1" fontId="49" fillId="0" borderId="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6" fillId="0" borderId="1" xfId="0" quotePrefix="1" applyFont="1" applyFill="1" applyBorder="1" applyAlignment="1" applyProtection="1">
      <alignment horizontal="center" vertical="center" wrapText="1"/>
      <protection locked="0"/>
    </xf>
    <xf numFmtId="0" fontId="60" fillId="3" borderId="2" xfId="0" applyFont="1" applyFill="1" applyBorder="1" applyAlignment="1" applyProtection="1">
      <alignment horizontal="center" vertical="center" wrapText="1"/>
      <protection locked="0"/>
    </xf>
  </cellXfs>
  <cellStyles count="9">
    <cellStyle name="Comma 2" xfId="4" xr:uid="{00000000-0005-0000-0000-000000000000}"/>
    <cellStyle name="Comma 2 2" xfId="5" xr:uid="{00000000-0005-0000-0000-000001000000}"/>
    <cellStyle name="Comma 3" xfId="6" xr:uid="{00000000-0005-0000-0000-000002000000}"/>
    <cellStyle name="Currency 2" xfId="7" xr:uid="{00000000-0005-0000-0000-000003000000}"/>
    <cellStyle name="Normal" xfId="0" builtinId="0"/>
    <cellStyle name="Normal 2" xfId="8" xr:uid="{00000000-0005-0000-0000-000005000000}"/>
    <cellStyle name="Normal 4" xfId="3" xr:uid="{00000000-0005-0000-0000-000006000000}"/>
    <cellStyle name="Normal_Sheet1" xfId="2" xr:uid="{00000000-0005-0000-0000-000007000000}"/>
    <cellStyle name="Normal_Sheet1_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40"/>
  <sheetViews>
    <sheetView topLeftCell="A31" zoomScale="68" zoomScaleNormal="68" zoomScaleSheetLayoutView="73" workbookViewId="0">
      <selection activeCell="T23" sqref="T23"/>
    </sheetView>
  </sheetViews>
  <sheetFormatPr defaultRowHeight="15.75" x14ac:dyDescent="0.25"/>
  <cols>
    <col min="1" max="1" width="9.7109375" style="23" customWidth="1"/>
    <col min="2" max="2" width="10.140625" customWidth="1"/>
    <col min="3" max="3" width="30.140625" style="14" customWidth="1"/>
    <col min="4" max="4" width="19" style="14" customWidth="1"/>
    <col min="5" max="5" width="18.140625" style="15" customWidth="1"/>
    <col min="6" max="6" width="14.28515625" style="156" customWidth="1"/>
    <col min="7" max="7" width="12.5703125" style="244" customWidth="1"/>
    <col min="8" max="8" width="14.85546875" style="287" customWidth="1"/>
    <col min="9" max="9" width="14.28515625" style="287" customWidth="1"/>
    <col min="10" max="10" width="14" style="287" customWidth="1"/>
    <col min="11" max="11" width="13.42578125" style="287" customWidth="1"/>
    <col min="12" max="12" width="15.5703125" style="287" customWidth="1"/>
    <col min="13" max="13" width="14" style="287" customWidth="1"/>
    <col min="14" max="14" width="16.85546875" style="287" customWidth="1"/>
    <col min="15" max="15" width="19.7109375" style="287" bestFit="1" customWidth="1"/>
    <col min="16" max="16" width="17" style="287" customWidth="1"/>
    <col min="17" max="17" width="13.140625" style="288" customWidth="1"/>
    <col min="18" max="19" width="22.42578125" style="288" bestFit="1" customWidth="1"/>
    <col min="20" max="20" width="19.7109375" style="288" bestFit="1" customWidth="1"/>
    <col min="21" max="22" width="22.42578125" style="288" bestFit="1" customWidth="1"/>
    <col min="23" max="23" width="29.140625" style="288" customWidth="1"/>
    <col min="24" max="24" width="25.7109375" style="288" customWidth="1"/>
    <col min="25" max="25" width="12.7109375" bestFit="1" customWidth="1"/>
  </cols>
  <sheetData>
    <row r="2" spans="1:25" ht="75" x14ac:dyDescent="0.25">
      <c r="A2" s="3" t="s">
        <v>0</v>
      </c>
      <c r="B2" s="3" t="s">
        <v>1</v>
      </c>
      <c r="C2" s="10" t="s">
        <v>2</v>
      </c>
      <c r="D2" s="9" t="s">
        <v>3</v>
      </c>
      <c r="E2" s="16" t="s">
        <v>4</v>
      </c>
      <c r="F2" s="142" t="s">
        <v>5</v>
      </c>
      <c r="G2" s="143" t="s">
        <v>6</v>
      </c>
      <c r="H2" s="260" t="s">
        <v>7</v>
      </c>
      <c r="I2" s="261" t="s">
        <v>34</v>
      </c>
      <c r="J2" s="260" t="s">
        <v>8</v>
      </c>
      <c r="K2" s="260" t="s">
        <v>9</v>
      </c>
      <c r="L2" s="260" t="s">
        <v>10</v>
      </c>
      <c r="M2" s="262" t="s">
        <v>11</v>
      </c>
      <c r="N2" s="263" t="s">
        <v>12</v>
      </c>
      <c r="O2" s="262" t="s">
        <v>13</v>
      </c>
      <c r="P2" s="262" t="s">
        <v>14</v>
      </c>
      <c r="Q2" s="264" t="s">
        <v>15</v>
      </c>
      <c r="R2" s="265" t="s">
        <v>16</v>
      </c>
      <c r="S2" s="265" t="s">
        <v>17</v>
      </c>
      <c r="T2" s="265" t="s">
        <v>18</v>
      </c>
      <c r="U2" s="265" t="s">
        <v>19</v>
      </c>
      <c r="V2" s="265" t="s">
        <v>20</v>
      </c>
      <c r="W2" s="266" t="s">
        <v>21</v>
      </c>
      <c r="X2" s="265" t="s">
        <v>22</v>
      </c>
    </row>
    <row r="3" spans="1:25" s="14" customFormat="1" ht="31.5" customHeight="1" x14ac:dyDescent="0.2">
      <c r="A3" s="9" t="s">
        <v>23</v>
      </c>
      <c r="B3" s="9" t="s">
        <v>69</v>
      </c>
      <c r="C3" s="9" t="s">
        <v>56</v>
      </c>
      <c r="D3" s="9" t="s">
        <v>57</v>
      </c>
      <c r="E3" s="9" t="s">
        <v>58</v>
      </c>
      <c r="F3" s="144" t="s">
        <v>110</v>
      </c>
      <c r="G3" s="144" t="s">
        <v>24</v>
      </c>
      <c r="H3" s="260" t="s">
        <v>60</v>
      </c>
      <c r="I3" s="261" t="s">
        <v>73</v>
      </c>
      <c r="J3" s="260" t="s">
        <v>135</v>
      </c>
      <c r="K3" s="260" t="s">
        <v>121</v>
      </c>
      <c r="L3" s="260" t="s">
        <v>75</v>
      </c>
      <c r="M3" s="262" t="s">
        <v>96</v>
      </c>
      <c r="N3" s="263" t="s">
        <v>113</v>
      </c>
      <c r="O3" s="262" t="s">
        <v>114</v>
      </c>
      <c r="P3" s="262" t="s">
        <v>79</v>
      </c>
      <c r="Q3" s="264" t="s">
        <v>138</v>
      </c>
      <c r="R3" s="265" t="s">
        <v>99</v>
      </c>
      <c r="S3" s="265" t="s">
        <v>82</v>
      </c>
      <c r="T3" s="265" t="s">
        <v>83</v>
      </c>
      <c r="U3" s="265" t="s">
        <v>139</v>
      </c>
      <c r="V3" s="265" t="s">
        <v>85</v>
      </c>
      <c r="W3" s="266" t="s">
        <v>86</v>
      </c>
      <c r="X3" s="265" t="s">
        <v>117</v>
      </c>
    </row>
    <row r="4" spans="1:25" ht="99.75" customHeight="1" x14ac:dyDescent="0.25">
      <c r="A4" s="125"/>
      <c r="B4" s="125"/>
      <c r="C4" s="11" t="s">
        <v>25</v>
      </c>
      <c r="D4" s="34" t="s">
        <v>51</v>
      </c>
      <c r="E4" s="126"/>
      <c r="F4" s="148" t="s">
        <v>52</v>
      </c>
      <c r="G4" s="149"/>
      <c r="H4" s="267"/>
      <c r="I4" s="268"/>
      <c r="J4" s="267"/>
      <c r="K4" s="267"/>
      <c r="L4" s="267"/>
      <c r="M4" s="269"/>
      <c r="N4" s="270"/>
      <c r="O4" s="269"/>
      <c r="P4" s="269"/>
      <c r="Q4" s="271"/>
      <c r="R4" s="272"/>
      <c r="S4" s="272"/>
      <c r="T4" s="272"/>
      <c r="U4" s="272"/>
      <c r="V4" s="272"/>
      <c r="W4" s="273"/>
      <c r="X4" s="272"/>
    </row>
    <row r="5" spans="1:25" ht="162.75" customHeight="1" x14ac:dyDescent="0.25">
      <c r="A5" s="1">
        <v>1007</v>
      </c>
      <c r="B5" s="79" t="s">
        <v>26</v>
      </c>
      <c r="C5" s="77" t="s">
        <v>150</v>
      </c>
      <c r="D5" s="78" t="s">
        <v>27</v>
      </c>
      <c r="E5" s="191">
        <v>450000</v>
      </c>
      <c r="F5" s="155" t="s">
        <v>218</v>
      </c>
      <c r="G5" s="155" t="s">
        <v>219</v>
      </c>
      <c r="H5" s="245" t="s">
        <v>218</v>
      </c>
      <c r="I5" s="233">
        <v>613620</v>
      </c>
      <c r="J5" s="234">
        <v>18.75</v>
      </c>
      <c r="K5" s="234">
        <v>100</v>
      </c>
      <c r="L5" s="233">
        <v>100124</v>
      </c>
      <c r="M5" s="213">
        <v>1.1153</v>
      </c>
      <c r="N5" s="235">
        <v>17.88</v>
      </c>
      <c r="O5" s="213">
        <v>37.6875</v>
      </c>
      <c r="P5" s="213">
        <v>1.1153</v>
      </c>
      <c r="Q5" s="236">
        <f>N5/K5</f>
        <v>0.17879999999999999</v>
      </c>
      <c r="R5" s="237">
        <f>M5*N5</f>
        <v>19.941564</v>
      </c>
      <c r="S5" s="238">
        <f>Q5*M5</f>
        <v>0.19941563999999998</v>
      </c>
      <c r="T5" s="237">
        <f>O5/K5</f>
        <v>0.37687500000000002</v>
      </c>
      <c r="U5" s="237">
        <f>R5+O5</f>
        <v>57.629064</v>
      </c>
      <c r="V5" s="237">
        <f>U5/K5</f>
        <v>0.57629063999999997</v>
      </c>
      <c r="W5" s="239">
        <f>SUM(E5/K5)</f>
        <v>4500</v>
      </c>
      <c r="X5" s="237">
        <f>V5*E5</f>
        <v>259330.78799999997</v>
      </c>
    </row>
    <row r="6" spans="1:25" ht="95.25" customHeight="1" x14ac:dyDescent="0.25">
      <c r="A6" s="20"/>
      <c r="B6" s="67"/>
      <c r="C6" s="68"/>
      <c r="D6" s="74"/>
      <c r="E6" s="90"/>
      <c r="F6" s="154"/>
      <c r="G6" s="154"/>
      <c r="H6" s="274"/>
      <c r="I6" s="256"/>
      <c r="J6" s="257"/>
      <c r="K6" s="257"/>
      <c r="L6" s="246"/>
      <c r="M6" s="247"/>
      <c r="N6" s="256"/>
      <c r="O6" s="247"/>
      <c r="P6" s="275"/>
      <c r="Q6" s="276"/>
      <c r="R6" s="276"/>
      <c r="S6" s="276"/>
      <c r="T6" s="276"/>
      <c r="U6" s="276"/>
      <c r="V6" s="276"/>
      <c r="W6" s="277"/>
      <c r="X6" s="278"/>
    </row>
    <row r="7" spans="1:25" ht="168" customHeight="1" x14ac:dyDescent="0.25">
      <c r="A7" s="1">
        <v>1019</v>
      </c>
      <c r="B7" s="79" t="s">
        <v>26</v>
      </c>
      <c r="C7" s="77" t="s">
        <v>36</v>
      </c>
      <c r="D7" s="78" t="s">
        <v>149</v>
      </c>
      <c r="E7" s="89">
        <v>850000</v>
      </c>
      <c r="F7" s="155" t="s">
        <v>253</v>
      </c>
      <c r="G7" s="155" t="s">
        <v>254</v>
      </c>
      <c r="H7" s="245" t="s">
        <v>255</v>
      </c>
      <c r="I7" s="233" t="s">
        <v>256</v>
      </c>
      <c r="J7" s="234">
        <v>30</v>
      </c>
      <c r="K7" s="234">
        <v>160</v>
      </c>
      <c r="L7" s="233">
        <v>100155</v>
      </c>
      <c r="M7" s="213">
        <v>2.1395</v>
      </c>
      <c r="N7" s="235">
        <v>43.13</v>
      </c>
      <c r="O7" s="213">
        <v>16.8</v>
      </c>
      <c r="P7" s="213">
        <v>2.1395</v>
      </c>
      <c r="Q7" s="236">
        <f>N7/K7</f>
        <v>0.26956250000000004</v>
      </c>
      <c r="R7" s="237">
        <f>M7*N7</f>
        <v>92.276634999999999</v>
      </c>
      <c r="S7" s="238">
        <f>Q7*M7</f>
        <v>0.57672896875000002</v>
      </c>
      <c r="T7" s="237">
        <f>O7/K7</f>
        <v>0.10500000000000001</v>
      </c>
      <c r="U7" s="237">
        <f>R7+O7</f>
        <v>109.076635</v>
      </c>
      <c r="V7" s="237">
        <f>U7/K7</f>
        <v>0.68172896875</v>
      </c>
      <c r="W7" s="239">
        <f>SUM(E7/K7)</f>
        <v>5312.5</v>
      </c>
      <c r="X7" s="237">
        <f>V7*E7</f>
        <v>579469.62343749998</v>
      </c>
    </row>
    <row r="8" spans="1:25" ht="183" customHeight="1" x14ac:dyDescent="0.25">
      <c r="A8" s="1">
        <v>1019</v>
      </c>
      <c r="B8" s="79" t="s">
        <v>26</v>
      </c>
      <c r="C8" s="77" t="s">
        <v>36</v>
      </c>
      <c r="D8" s="78" t="s">
        <v>149</v>
      </c>
      <c r="E8" s="89">
        <v>850000</v>
      </c>
      <c r="F8" s="155" t="s">
        <v>250</v>
      </c>
      <c r="G8" s="155" t="s">
        <v>229</v>
      </c>
      <c r="H8" s="245" t="s">
        <v>250</v>
      </c>
      <c r="I8" s="233" t="s">
        <v>251</v>
      </c>
      <c r="J8" s="234">
        <v>33.75</v>
      </c>
      <c r="K8" s="234">
        <v>180</v>
      </c>
      <c r="L8" s="233">
        <v>100154</v>
      </c>
      <c r="M8" s="213">
        <v>2.3287</v>
      </c>
      <c r="N8" s="235">
        <v>46.89</v>
      </c>
      <c r="O8" s="213">
        <v>23.86</v>
      </c>
      <c r="P8" s="213">
        <v>2.3287</v>
      </c>
      <c r="Q8" s="236">
        <f>N8/K8</f>
        <v>0.26050000000000001</v>
      </c>
      <c r="R8" s="237">
        <f>M8*N8</f>
        <v>109.19274300000001</v>
      </c>
      <c r="S8" s="238">
        <f>Q8*M8</f>
        <v>0.60662634999999998</v>
      </c>
      <c r="T8" s="237">
        <f>O8/K8</f>
        <v>0.13255555555555557</v>
      </c>
      <c r="U8" s="237">
        <f>R8+O8</f>
        <v>133.05274300000002</v>
      </c>
      <c r="V8" s="237">
        <f>U8/K8</f>
        <v>0.73918190555555563</v>
      </c>
      <c r="W8" s="239">
        <f>SUM(E8/K8)</f>
        <v>4722.2222222222226</v>
      </c>
      <c r="X8" s="237">
        <f>V8*E8</f>
        <v>628304.61972222233</v>
      </c>
    </row>
    <row r="9" spans="1:25" ht="192" x14ac:dyDescent="0.25">
      <c r="A9" s="1">
        <v>1019</v>
      </c>
      <c r="B9" s="79" t="s">
        <v>26</v>
      </c>
      <c r="C9" s="77" t="s">
        <v>36</v>
      </c>
      <c r="D9" s="78" t="s">
        <v>149</v>
      </c>
      <c r="E9" s="89">
        <v>850000</v>
      </c>
      <c r="F9" s="155" t="s">
        <v>267</v>
      </c>
      <c r="G9" s="155" t="s">
        <v>268</v>
      </c>
      <c r="H9" s="245" t="s">
        <v>269</v>
      </c>
      <c r="I9" s="233" t="s">
        <v>270</v>
      </c>
      <c r="J9" s="234">
        <v>16.88</v>
      </c>
      <c r="K9" s="234">
        <v>90</v>
      </c>
      <c r="L9" s="233">
        <v>100154</v>
      </c>
      <c r="M9" s="213">
        <v>2.3287</v>
      </c>
      <c r="N9" s="235">
        <v>22.58</v>
      </c>
      <c r="O9" s="213">
        <v>21.44</v>
      </c>
      <c r="P9" s="213">
        <v>2.3287</v>
      </c>
      <c r="Q9" s="236">
        <f>N9/K9</f>
        <v>0.25088888888888888</v>
      </c>
      <c r="R9" s="336">
        <f>M9*N9</f>
        <v>52.582045999999998</v>
      </c>
      <c r="S9" s="337">
        <f>Q9*M9</f>
        <v>0.58424495555555556</v>
      </c>
      <c r="T9" s="237">
        <f>O9/K9</f>
        <v>0.23822222222222222</v>
      </c>
      <c r="U9" s="237">
        <f>R9+O9</f>
        <v>74.022046000000003</v>
      </c>
      <c r="V9" s="237">
        <f>U9/K9</f>
        <v>0.82246717777777778</v>
      </c>
      <c r="W9" s="239">
        <f>SUM(E9/K9)</f>
        <v>9444.4444444444453</v>
      </c>
      <c r="X9" s="237">
        <f>V9*E9</f>
        <v>699097.10111111111</v>
      </c>
      <c r="Y9" s="290"/>
    </row>
    <row r="10" spans="1:25" ht="178.5" customHeight="1" x14ac:dyDescent="0.25">
      <c r="A10" s="1">
        <v>1019</v>
      </c>
      <c r="B10" s="79" t="s">
        <v>26</v>
      </c>
      <c r="C10" s="77" t="s">
        <v>36</v>
      </c>
      <c r="D10" s="78" t="s">
        <v>149</v>
      </c>
      <c r="E10" s="89">
        <v>850000</v>
      </c>
      <c r="F10" s="155" t="s">
        <v>234</v>
      </c>
      <c r="G10" s="155" t="s">
        <v>226</v>
      </c>
      <c r="H10" s="245" t="s">
        <v>234</v>
      </c>
      <c r="I10" s="233" t="s">
        <v>235</v>
      </c>
      <c r="J10" s="234">
        <v>30</v>
      </c>
      <c r="K10" s="234">
        <v>160</v>
      </c>
      <c r="L10" s="233">
        <v>100154</v>
      </c>
      <c r="M10" s="213">
        <v>2.3287</v>
      </c>
      <c r="N10" s="235">
        <v>44.62</v>
      </c>
      <c r="O10" s="213">
        <v>34.950000000000003</v>
      </c>
      <c r="P10" s="213">
        <v>2.3287</v>
      </c>
      <c r="Q10" s="236">
        <f>N10/K10</f>
        <v>0.27887499999999998</v>
      </c>
      <c r="R10" s="237">
        <f>M10*N10</f>
        <v>103.906594</v>
      </c>
      <c r="S10" s="238">
        <f>Q10*M10</f>
        <v>0.64941621249999992</v>
      </c>
      <c r="T10" s="237">
        <f>O10/K10</f>
        <v>0.21843750000000001</v>
      </c>
      <c r="U10" s="237">
        <f>R10+O10</f>
        <v>138.856594</v>
      </c>
      <c r="V10" s="237">
        <f>U10/K10</f>
        <v>0.86785371249999999</v>
      </c>
      <c r="W10" s="239">
        <f>SUM(E10/K10)</f>
        <v>5312.5</v>
      </c>
      <c r="X10" s="237">
        <f>V10*E10</f>
        <v>737675.65562500001</v>
      </c>
    </row>
    <row r="11" spans="1:25" ht="94.5" customHeight="1" x14ac:dyDescent="0.25">
      <c r="A11" s="2"/>
      <c r="B11" s="67"/>
      <c r="C11" s="68"/>
      <c r="D11" s="74"/>
      <c r="E11" s="90"/>
      <c r="F11" s="154"/>
      <c r="G11" s="154"/>
      <c r="H11" s="274"/>
      <c r="I11" s="256"/>
      <c r="J11" s="257"/>
      <c r="K11" s="257"/>
      <c r="L11" s="246"/>
      <c r="M11" s="247"/>
      <c r="N11" s="256"/>
      <c r="O11" s="247"/>
      <c r="P11" s="275"/>
      <c r="Q11" s="258"/>
      <c r="R11" s="259"/>
      <c r="S11" s="259"/>
      <c r="T11" s="259"/>
      <c r="U11" s="259"/>
      <c r="V11" s="279"/>
      <c r="W11" s="277"/>
      <c r="X11" s="278"/>
    </row>
    <row r="12" spans="1:25" ht="168" x14ac:dyDescent="0.25">
      <c r="A12" s="1">
        <v>1031</v>
      </c>
      <c r="B12" s="79" t="s">
        <v>26</v>
      </c>
      <c r="C12" s="77" t="s">
        <v>35</v>
      </c>
      <c r="D12" s="78" t="s">
        <v>164</v>
      </c>
      <c r="E12" s="89">
        <v>450000</v>
      </c>
      <c r="F12" s="155" t="s">
        <v>262</v>
      </c>
      <c r="G12" s="155" t="s">
        <v>263</v>
      </c>
      <c r="H12" s="245" t="s">
        <v>264</v>
      </c>
      <c r="I12" s="233">
        <v>90303</v>
      </c>
      <c r="J12" s="234">
        <v>25.11</v>
      </c>
      <c r="K12" s="234">
        <v>144</v>
      </c>
      <c r="L12" s="233">
        <v>110244</v>
      </c>
      <c r="M12" s="213">
        <v>1.6629</v>
      </c>
      <c r="N12" s="235">
        <v>6.39</v>
      </c>
      <c r="O12" s="213">
        <v>55.13</v>
      </c>
      <c r="P12" s="213">
        <v>0.38300000000000001</v>
      </c>
      <c r="Q12" s="236">
        <f>N12/K12</f>
        <v>4.4374999999999998E-2</v>
      </c>
      <c r="R12" s="237">
        <f>M12*N12</f>
        <v>10.625931</v>
      </c>
      <c r="S12" s="238">
        <f>Q12*M12</f>
        <v>7.3791187499999994E-2</v>
      </c>
      <c r="T12" s="237">
        <f>O12/K12</f>
        <v>0.38284722222222223</v>
      </c>
      <c r="U12" s="237">
        <f>R12+O12</f>
        <v>65.755931000000004</v>
      </c>
      <c r="V12" s="237">
        <f>U12/K12</f>
        <v>0.45663840972222225</v>
      </c>
      <c r="W12" s="239">
        <f>SUM(E12/K12)</f>
        <v>3125</v>
      </c>
      <c r="X12" s="237">
        <f>V12*E12</f>
        <v>205487.28437500002</v>
      </c>
    </row>
    <row r="13" spans="1:25" ht="93.75" customHeight="1" x14ac:dyDescent="0.25">
      <c r="A13" s="2"/>
      <c r="B13" s="67"/>
      <c r="C13" s="68"/>
      <c r="D13" s="74"/>
      <c r="E13" s="90"/>
      <c r="F13" s="154"/>
      <c r="G13" s="154"/>
      <c r="H13" s="274"/>
      <c r="I13" s="256"/>
      <c r="J13" s="257"/>
      <c r="K13" s="257"/>
      <c r="L13" s="246"/>
      <c r="M13" s="247"/>
      <c r="N13" s="256"/>
      <c r="O13" s="247"/>
      <c r="P13" s="275"/>
      <c r="Q13" s="258"/>
      <c r="R13" s="259"/>
      <c r="S13" s="259"/>
      <c r="T13" s="259"/>
      <c r="U13" s="259"/>
      <c r="V13" s="279"/>
      <c r="W13" s="277"/>
      <c r="X13" s="278"/>
    </row>
    <row r="14" spans="1:25" ht="168.75" customHeight="1" x14ac:dyDescent="0.25">
      <c r="A14" s="79">
        <v>1081</v>
      </c>
      <c r="B14" s="79" t="s">
        <v>26</v>
      </c>
      <c r="C14" s="80" t="s">
        <v>137</v>
      </c>
      <c r="D14" s="78" t="s">
        <v>30</v>
      </c>
      <c r="E14" s="91">
        <v>600000</v>
      </c>
      <c r="F14" s="195" t="s">
        <v>253</v>
      </c>
      <c r="G14" s="155" t="s">
        <v>254</v>
      </c>
      <c r="H14" s="248" t="s">
        <v>257</v>
      </c>
      <c r="I14" s="249" t="s">
        <v>258</v>
      </c>
      <c r="J14" s="250">
        <v>23.08</v>
      </c>
      <c r="K14" s="250">
        <v>85</v>
      </c>
      <c r="L14" s="251">
        <v>100103</v>
      </c>
      <c r="M14" s="252">
        <v>0.94340000000000002</v>
      </c>
      <c r="N14" s="249">
        <v>19.2</v>
      </c>
      <c r="O14" s="252">
        <v>43.85</v>
      </c>
      <c r="P14" s="252">
        <v>0.94340000000000002</v>
      </c>
      <c r="Q14" s="236">
        <f>N14/K14</f>
        <v>0.22588235294117645</v>
      </c>
      <c r="R14" s="237">
        <f>M14*N14</f>
        <v>18.11328</v>
      </c>
      <c r="S14" s="237">
        <f>Q14*M14</f>
        <v>0.21309741176470587</v>
      </c>
      <c r="T14" s="237">
        <f>O14/K14</f>
        <v>0.51588235294117646</v>
      </c>
      <c r="U14" s="237">
        <f>R14+O14</f>
        <v>61.963279999999997</v>
      </c>
      <c r="V14" s="253">
        <f>U14/K14</f>
        <v>0.72897976470588233</v>
      </c>
      <c r="W14" s="254">
        <f>SUM(E14/K14)</f>
        <v>7058.8235294117649</v>
      </c>
      <c r="X14" s="255">
        <f>V14*E14</f>
        <v>437387.85882352939</v>
      </c>
    </row>
    <row r="15" spans="1:25" ht="93.75" customHeight="1" x14ac:dyDescent="0.25">
      <c r="A15" s="2"/>
      <c r="B15" s="67"/>
      <c r="C15" s="68"/>
      <c r="D15" s="74"/>
      <c r="E15" s="90"/>
      <c r="F15" s="154"/>
      <c r="G15" s="154"/>
      <c r="H15" s="274"/>
      <c r="I15" s="256"/>
      <c r="J15" s="257"/>
      <c r="K15" s="257"/>
      <c r="L15" s="246"/>
      <c r="M15" s="247"/>
      <c r="N15" s="256"/>
      <c r="O15" s="247"/>
      <c r="P15" s="275"/>
      <c r="Q15" s="258"/>
      <c r="R15" s="259"/>
      <c r="S15" s="259"/>
      <c r="T15" s="259"/>
      <c r="U15" s="259"/>
      <c r="V15" s="279"/>
      <c r="W15" s="277"/>
      <c r="X15" s="278"/>
    </row>
    <row r="16" spans="1:25" ht="132" x14ac:dyDescent="0.25">
      <c r="A16" s="1">
        <v>1473</v>
      </c>
      <c r="B16" s="79" t="s">
        <v>26</v>
      </c>
      <c r="C16" s="77" t="s">
        <v>142</v>
      </c>
      <c r="D16" s="78" t="s">
        <v>29</v>
      </c>
      <c r="E16" s="89">
        <v>1000000</v>
      </c>
      <c r="F16" s="155" t="s">
        <v>196</v>
      </c>
      <c r="G16" s="155" t="s">
        <v>197</v>
      </c>
      <c r="H16" s="245" t="s">
        <v>198</v>
      </c>
      <c r="I16" s="233" t="s">
        <v>199</v>
      </c>
      <c r="J16" s="234">
        <v>30</v>
      </c>
      <c r="K16" s="234">
        <v>243</v>
      </c>
      <c r="L16" s="233">
        <v>100506</v>
      </c>
      <c r="M16" s="213">
        <v>0.1221</v>
      </c>
      <c r="N16" s="240">
        <v>54.55</v>
      </c>
      <c r="O16" s="213">
        <v>6.66</v>
      </c>
      <c r="P16" s="252">
        <v>0.1221</v>
      </c>
      <c r="Q16" s="236">
        <f>N16/K16</f>
        <v>0.22448559670781892</v>
      </c>
      <c r="R16" s="237">
        <f>M16*N16</f>
        <v>6.6605549999999996</v>
      </c>
      <c r="S16" s="238">
        <f>Q16*M16</f>
        <v>2.740969135802469E-2</v>
      </c>
      <c r="T16" s="237">
        <f>O16/K16</f>
        <v>2.7407407407407408E-2</v>
      </c>
      <c r="U16" s="237">
        <f>R16+O16</f>
        <v>13.320554999999999</v>
      </c>
      <c r="V16" s="237">
        <f>U16/K16</f>
        <v>5.4817098765432094E-2</v>
      </c>
      <c r="W16" s="239">
        <f>SUM(E16/K16)</f>
        <v>4115.2263374485601</v>
      </c>
      <c r="X16" s="237">
        <f>V16*E16</f>
        <v>54817.098765432092</v>
      </c>
    </row>
    <row r="17" spans="1:24" ht="132" x14ac:dyDescent="0.25">
      <c r="A17" s="1">
        <v>1473</v>
      </c>
      <c r="B17" s="79" t="s">
        <v>26</v>
      </c>
      <c r="C17" s="77" t="s">
        <v>142</v>
      </c>
      <c r="D17" s="78" t="s">
        <v>29</v>
      </c>
      <c r="E17" s="89">
        <v>1000000</v>
      </c>
      <c r="F17" s="155" t="s">
        <v>167</v>
      </c>
      <c r="G17" s="155" t="s">
        <v>168</v>
      </c>
      <c r="H17" s="245" t="s">
        <v>169</v>
      </c>
      <c r="I17" s="280" t="s">
        <v>170</v>
      </c>
      <c r="J17" s="234" t="s">
        <v>171</v>
      </c>
      <c r="K17" s="234">
        <v>233</v>
      </c>
      <c r="L17" s="233">
        <v>100506</v>
      </c>
      <c r="M17" s="213">
        <v>0.1221</v>
      </c>
      <c r="N17" s="240">
        <v>54.55</v>
      </c>
      <c r="O17" s="213">
        <v>17.77</v>
      </c>
      <c r="P17" s="252">
        <v>0.1221</v>
      </c>
      <c r="Q17" s="236">
        <f>N17/K17</f>
        <v>0.23412017167381974</v>
      </c>
      <c r="R17" s="237">
        <f>M17*N17</f>
        <v>6.6605549999999996</v>
      </c>
      <c r="S17" s="238">
        <f>Q17*M17</f>
        <v>2.8586072961373391E-2</v>
      </c>
      <c r="T17" s="237">
        <f>O17/K17</f>
        <v>7.6266094420600852E-2</v>
      </c>
      <c r="U17" s="237">
        <f>R17+O17</f>
        <v>24.430554999999998</v>
      </c>
      <c r="V17" s="237">
        <f>U17/K17</f>
        <v>0.10485216738197424</v>
      </c>
      <c r="W17" s="239">
        <f>SUM(E17/K17)</f>
        <v>4291.8454935622321</v>
      </c>
      <c r="X17" s="237">
        <f>V17*E17</f>
        <v>104852.16738197424</v>
      </c>
    </row>
    <row r="18" spans="1:24" ht="132" x14ac:dyDescent="0.25">
      <c r="A18" s="1">
        <v>1473</v>
      </c>
      <c r="B18" s="79" t="s">
        <v>26</v>
      </c>
      <c r="C18" s="77" t="s">
        <v>142</v>
      </c>
      <c r="D18" s="78" t="s">
        <v>29</v>
      </c>
      <c r="E18" s="89">
        <v>1000000</v>
      </c>
      <c r="F18" s="155" t="s">
        <v>212</v>
      </c>
      <c r="G18" s="155" t="s">
        <v>213</v>
      </c>
      <c r="H18" s="245" t="s">
        <v>212</v>
      </c>
      <c r="I18" s="233" t="s">
        <v>214</v>
      </c>
      <c r="J18" s="234">
        <v>30</v>
      </c>
      <c r="K18" s="234">
        <v>226</v>
      </c>
      <c r="L18" s="233">
        <v>100506</v>
      </c>
      <c r="M18" s="213">
        <v>0.1221</v>
      </c>
      <c r="N18" s="240">
        <v>54.55</v>
      </c>
      <c r="O18" s="213">
        <v>18.63</v>
      </c>
      <c r="P18" s="252">
        <v>0.621</v>
      </c>
      <c r="Q18" s="236">
        <f>N18/K18</f>
        <v>0.24137168141592918</v>
      </c>
      <c r="R18" s="237">
        <f>M18*N18</f>
        <v>6.6605549999999996</v>
      </c>
      <c r="S18" s="238">
        <f>Q18*M18</f>
        <v>2.9471482300884953E-2</v>
      </c>
      <c r="T18" s="237">
        <f>O18/K18</f>
        <v>8.2433628318584071E-2</v>
      </c>
      <c r="U18" s="237">
        <f>R18+O18</f>
        <v>25.290554999999998</v>
      </c>
      <c r="V18" s="237">
        <f>U18/K18</f>
        <v>0.11190511061946902</v>
      </c>
      <c r="W18" s="239">
        <f>SUM(E18/K18)</f>
        <v>4424.7787610619471</v>
      </c>
      <c r="X18" s="237">
        <f>V18*E18</f>
        <v>111905.11061946902</v>
      </c>
    </row>
    <row r="19" spans="1:24" ht="132" x14ac:dyDescent="0.25">
      <c r="A19" s="1">
        <v>1473</v>
      </c>
      <c r="B19" s="79" t="s">
        <v>26</v>
      </c>
      <c r="C19" s="77" t="s">
        <v>142</v>
      </c>
      <c r="D19" s="78" t="s">
        <v>29</v>
      </c>
      <c r="E19" s="89">
        <v>1000000</v>
      </c>
      <c r="F19" s="155" t="s">
        <v>212</v>
      </c>
      <c r="G19" s="155" t="s">
        <v>213</v>
      </c>
      <c r="H19" s="245" t="s">
        <v>212</v>
      </c>
      <c r="I19" s="233" t="s">
        <v>214</v>
      </c>
      <c r="J19" s="234">
        <v>30</v>
      </c>
      <c r="K19" s="234">
        <v>226</v>
      </c>
      <c r="L19" s="233">
        <v>100506</v>
      </c>
      <c r="M19" s="213">
        <v>0.1221</v>
      </c>
      <c r="N19" s="240">
        <v>54.55</v>
      </c>
      <c r="O19" s="213">
        <v>18.63</v>
      </c>
      <c r="P19" s="252">
        <v>0.621</v>
      </c>
      <c r="Q19" s="236">
        <f>N19/K19</f>
        <v>0.24137168141592918</v>
      </c>
      <c r="R19" s="237">
        <f>M19*N19</f>
        <v>6.6605549999999996</v>
      </c>
      <c r="S19" s="238">
        <f>Q19*M19</f>
        <v>2.9471482300884953E-2</v>
      </c>
      <c r="T19" s="237">
        <f>O19/K19</f>
        <v>8.2433628318584071E-2</v>
      </c>
      <c r="U19" s="237">
        <f>R19+O19</f>
        <v>25.290554999999998</v>
      </c>
      <c r="V19" s="237">
        <f>U19/K19</f>
        <v>0.11190511061946902</v>
      </c>
      <c r="W19" s="239">
        <f>SUM(E19/K19)</f>
        <v>4424.7787610619471</v>
      </c>
      <c r="X19" s="237">
        <f>V19*E19</f>
        <v>111905.11061946902</v>
      </c>
    </row>
    <row r="20" spans="1:24" ht="93.75" customHeight="1" x14ac:dyDescent="0.25">
      <c r="A20" s="2"/>
      <c r="B20" s="67"/>
      <c r="C20" s="68"/>
      <c r="D20" s="74"/>
      <c r="E20" s="90"/>
      <c r="F20" s="154"/>
      <c r="G20" s="154"/>
      <c r="H20" s="274"/>
      <c r="I20" s="256"/>
      <c r="J20" s="257"/>
      <c r="K20" s="257"/>
      <c r="L20" s="246"/>
      <c r="M20" s="247"/>
      <c r="N20" s="256"/>
      <c r="O20" s="247"/>
      <c r="P20" s="275"/>
      <c r="Q20" s="258"/>
      <c r="R20" s="259"/>
      <c r="S20" s="259"/>
      <c r="T20" s="259"/>
      <c r="U20" s="259"/>
      <c r="V20" s="193"/>
      <c r="W20" s="277"/>
      <c r="X20" s="278"/>
    </row>
    <row r="21" spans="1:24" ht="144" x14ac:dyDescent="0.25">
      <c r="A21" s="1">
        <v>1571</v>
      </c>
      <c r="B21" s="79" t="s">
        <v>26</v>
      </c>
      <c r="C21" s="77" t="s">
        <v>37</v>
      </c>
      <c r="D21" s="78" t="s">
        <v>33</v>
      </c>
      <c r="E21" s="89">
        <v>600000</v>
      </c>
      <c r="F21" s="155"/>
      <c r="G21" s="155"/>
      <c r="H21" s="245"/>
      <c r="I21" s="233"/>
      <c r="J21" s="234"/>
      <c r="K21" s="234"/>
      <c r="L21" s="233"/>
      <c r="M21" s="213"/>
      <c r="N21" s="240"/>
      <c r="O21" s="213"/>
      <c r="P21" s="252"/>
      <c r="Q21" s="236" t="e">
        <f>N21/K21</f>
        <v>#DIV/0!</v>
      </c>
      <c r="R21" s="237">
        <f>M21*N21</f>
        <v>0</v>
      </c>
      <c r="S21" s="238" t="e">
        <f>Q21*M21</f>
        <v>#DIV/0!</v>
      </c>
      <c r="T21" s="237" t="e">
        <f>O21/K21</f>
        <v>#DIV/0!</v>
      </c>
      <c r="U21" s="237">
        <f>R21+O21</f>
        <v>0</v>
      </c>
      <c r="V21" s="237" t="e">
        <f>U21/K21</f>
        <v>#DIV/0!</v>
      </c>
      <c r="W21" s="239" t="e">
        <f>SUM(E21/K21)</f>
        <v>#DIV/0!</v>
      </c>
      <c r="X21" s="237" t="e">
        <f>V21*E21</f>
        <v>#DIV/0!</v>
      </c>
    </row>
    <row r="22" spans="1:24" ht="93.75" customHeight="1" x14ac:dyDescent="0.25">
      <c r="A22" s="2"/>
      <c r="B22" s="67"/>
      <c r="C22" s="68"/>
      <c r="D22" s="74"/>
      <c r="E22" s="90"/>
      <c r="F22" s="154"/>
      <c r="G22" s="154"/>
      <c r="H22" s="274"/>
      <c r="I22" s="256"/>
      <c r="J22" s="257"/>
      <c r="K22" s="257"/>
      <c r="L22" s="246"/>
      <c r="M22" s="247"/>
      <c r="N22" s="256"/>
      <c r="O22" s="247"/>
      <c r="P22" s="275"/>
      <c r="Q22" s="258"/>
      <c r="R22" s="259"/>
      <c r="S22" s="259"/>
      <c r="T22" s="259"/>
      <c r="U22" s="259"/>
      <c r="V22" s="193"/>
      <c r="W22" s="277"/>
      <c r="X22" s="278"/>
    </row>
    <row r="23" spans="1:24" ht="144.75" customHeight="1" x14ac:dyDescent="0.25">
      <c r="A23" s="1">
        <v>1662</v>
      </c>
      <c r="B23" s="79" t="s">
        <v>26</v>
      </c>
      <c r="C23" s="81" t="s">
        <v>152</v>
      </c>
      <c r="D23" s="78" t="s">
        <v>31</v>
      </c>
      <c r="E23" s="89">
        <v>875000</v>
      </c>
      <c r="F23" s="155" t="s">
        <v>200</v>
      </c>
      <c r="G23" s="155" t="s">
        <v>197</v>
      </c>
      <c r="H23" s="245" t="s">
        <v>201</v>
      </c>
      <c r="I23" s="233" t="s">
        <v>202</v>
      </c>
      <c r="J23" s="234">
        <v>30</v>
      </c>
      <c r="K23" s="234">
        <v>153</v>
      </c>
      <c r="L23" s="233">
        <v>100506</v>
      </c>
      <c r="M23" s="213">
        <v>0.1221</v>
      </c>
      <c r="N23" s="240">
        <v>54.55</v>
      </c>
      <c r="O23" s="213">
        <v>6.66</v>
      </c>
      <c r="P23" s="252">
        <v>0.1221</v>
      </c>
      <c r="Q23" s="236">
        <f>N23/K23</f>
        <v>0.35653594771241826</v>
      </c>
      <c r="R23" s="237">
        <f>M23*N23</f>
        <v>6.6605549999999996</v>
      </c>
      <c r="S23" s="238">
        <f>Q23*M23</f>
        <v>4.353303921568627E-2</v>
      </c>
      <c r="T23" s="286">
        <f>O23/K23</f>
        <v>4.3529411764705886E-2</v>
      </c>
      <c r="U23" s="237">
        <f>R23+O23</f>
        <v>13.320554999999999</v>
      </c>
      <c r="V23" s="237">
        <f>U23/K23</f>
        <v>8.7062450980392156E-2</v>
      </c>
      <c r="W23" s="239">
        <f>SUM(E23/K23)</f>
        <v>5718.9542483660134</v>
      </c>
      <c r="X23" s="237">
        <f>V23*E23</f>
        <v>76179.644607843133</v>
      </c>
    </row>
    <row r="24" spans="1:24" ht="144.75" customHeight="1" x14ac:dyDescent="0.25">
      <c r="A24" s="1">
        <v>1662</v>
      </c>
      <c r="B24" s="79" t="s">
        <v>26</v>
      </c>
      <c r="C24" s="81" t="s">
        <v>152</v>
      </c>
      <c r="D24" s="78" t="s">
        <v>31</v>
      </c>
      <c r="E24" s="89">
        <v>875000</v>
      </c>
      <c r="F24" s="155" t="s">
        <v>212</v>
      </c>
      <c r="G24" s="155" t="s">
        <v>213</v>
      </c>
      <c r="H24" s="245" t="s">
        <v>212</v>
      </c>
      <c r="I24" s="233" t="s">
        <v>215</v>
      </c>
      <c r="J24" s="234">
        <v>16</v>
      </c>
      <c r="K24" s="234">
        <v>82</v>
      </c>
      <c r="L24" s="233">
        <v>100506</v>
      </c>
      <c r="M24" s="213">
        <v>0.1221</v>
      </c>
      <c r="N24" s="240">
        <v>20</v>
      </c>
      <c r="O24" s="213">
        <v>17.96</v>
      </c>
      <c r="P24" s="252">
        <v>1.1225000000000001</v>
      </c>
      <c r="Q24" s="236">
        <f>N24/K24</f>
        <v>0.24390243902439024</v>
      </c>
      <c r="R24" s="237">
        <f>M24*N24</f>
        <v>2.4420000000000002</v>
      </c>
      <c r="S24" s="238">
        <f>Q24*M24</f>
        <v>2.9780487804878047E-2</v>
      </c>
      <c r="T24" s="237">
        <f>O24/K24</f>
        <v>0.21902439024390244</v>
      </c>
      <c r="U24" s="237">
        <f>R24+O24</f>
        <v>20.402000000000001</v>
      </c>
      <c r="V24" s="237">
        <f>U24/K24</f>
        <v>0.24880487804878049</v>
      </c>
      <c r="W24" s="239">
        <f>SUM(E24/K24)</f>
        <v>10670.731707317073</v>
      </c>
      <c r="X24" s="237">
        <f>V24*E24</f>
        <v>217704.26829268291</v>
      </c>
    </row>
    <row r="25" spans="1:24" ht="144.75" customHeight="1" x14ac:dyDescent="0.25">
      <c r="A25" s="1">
        <v>1662</v>
      </c>
      <c r="B25" s="79" t="s">
        <v>26</v>
      </c>
      <c r="C25" s="81" t="s">
        <v>152</v>
      </c>
      <c r="D25" s="78" t="s">
        <v>31</v>
      </c>
      <c r="E25" s="89">
        <v>875000</v>
      </c>
      <c r="F25" s="155" t="s">
        <v>167</v>
      </c>
      <c r="G25" s="155" t="s">
        <v>168</v>
      </c>
      <c r="H25" s="245" t="s">
        <v>172</v>
      </c>
      <c r="I25" s="233">
        <v>757672</v>
      </c>
      <c r="J25" s="234" t="s">
        <v>173</v>
      </c>
      <c r="K25" s="234">
        <v>75.47</v>
      </c>
      <c r="L25" s="233">
        <v>100506</v>
      </c>
      <c r="M25" s="213">
        <v>0.1221</v>
      </c>
      <c r="N25" s="240">
        <v>18.75</v>
      </c>
      <c r="O25" s="213">
        <v>17</v>
      </c>
      <c r="P25" s="252">
        <v>0.1221</v>
      </c>
      <c r="Q25" s="236">
        <f>N25/K25</f>
        <v>0.24844308996952433</v>
      </c>
      <c r="R25" s="237">
        <f>M25*N25</f>
        <v>2.2893750000000002</v>
      </c>
      <c r="S25" s="238">
        <f>Q25*M25</f>
        <v>3.0334901285278919E-2</v>
      </c>
      <c r="T25" s="237">
        <f>O25/K25</f>
        <v>0.22525506823903538</v>
      </c>
      <c r="U25" s="237">
        <f>R25+O25</f>
        <v>19.289375</v>
      </c>
      <c r="V25" s="237">
        <f>U25/K25</f>
        <v>0.25558996952431429</v>
      </c>
      <c r="W25" s="239">
        <f>SUM(E25/K25)</f>
        <v>11594.010865244469</v>
      </c>
      <c r="X25" s="237">
        <f>V25*E25</f>
        <v>223641.22333377501</v>
      </c>
    </row>
    <row r="26" spans="1:24" ht="93.75" customHeight="1" x14ac:dyDescent="0.25">
      <c r="A26" s="12"/>
      <c r="B26" s="66"/>
      <c r="C26" s="68"/>
      <c r="D26" s="74"/>
      <c r="E26" s="90"/>
      <c r="F26" s="154"/>
      <c r="G26" s="154"/>
      <c r="H26" s="274"/>
      <c r="I26" s="256"/>
      <c r="J26" s="257"/>
      <c r="K26" s="257"/>
      <c r="L26" s="246"/>
      <c r="M26" s="247"/>
      <c r="N26" s="256"/>
      <c r="O26" s="247"/>
      <c r="P26" s="275"/>
      <c r="Q26" s="258"/>
      <c r="R26" s="259"/>
      <c r="S26" s="259"/>
      <c r="T26" s="259"/>
      <c r="U26" s="259"/>
      <c r="V26" s="193"/>
      <c r="W26" s="277"/>
      <c r="X26" s="278"/>
    </row>
    <row r="27" spans="1:24" ht="180" x14ac:dyDescent="0.25">
      <c r="A27" s="21">
        <v>1669</v>
      </c>
      <c r="B27" s="79" t="s">
        <v>26</v>
      </c>
      <c r="C27" s="81" t="s">
        <v>153</v>
      </c>
      <c r="D27" s="78" t="s">
        <v>163</v>
      </c>
      <c r="E27" s="89">
        <v>100000</v>
      </c>
      <c r="F27" s="155" t="s">
        <v>275</v>
      </c>
      <c r="G27" s="155" t="s">
        <v>226</v>
      </c>
      <c r="H27" s="245" t="s">
        <v>275</v>
      </c>
      <c r="I27" s="233">
        <v>16935</v>
      </c>
      <c r="J27" s="234" t="s">
        <v>276</v>
      </c>
      <c r="K27" s="234">
        <v>96</v>
      </c>
      <c r="L27" s="233">
        <v>110242</v>
      </c>
      <c r="M27" s="213">
        <v>1.6368</v>
      </c>
      <c r="N27" s="235">
        <v>12</v>
      </c>
      <c r="O27" s="213">
        <v>61.53</v>
      </c>
      <c r="P27" s="252">
        <v>1.6368</v>
      </c>
      <c r="Q27" s="236">
        <f>N27/K27</f>
        <v>0.125</v>
      </c>
      <c r="R27" s="237">
        <f>M27*N27</f>
        <v>19.6416</v>
      </c>
      <c r="S27" s="238">
        <f>Q27*M27</f>
        <v>0.2046</v>
      </c>
      <c r="T27" s="237">
        <f>O27/K27</f>
        <v>0.64093750000000005</v>
      </c>
      <c r="U27" s="237">
        <f>R27+O27</f>
        <v>81.171599999999998</v>
      </c>
      <c r="V27" s="237">
        <f>U27/K27</f>
        <v>0.84553749999999994</v>
      </c>
      <c r="W27" s="239">
        <f>SUM(E27/K27)</f>
        <v>1041.6666666666667</v>
      </c>
      <c r="X27" s="237">
        <f>V27*E27</f>
        <v>84553.75</v>
      </c>
    </row>
    <row r="28" spans="1:24" ht="93.75" customHeight="1" x14ac:dyDescent="0.25">
      <c r="A28" s="20"/>
      <c r="B28" s="67"/>
      <c r="C28" s="68"/>
      <c r="D28" s="74"/>
      <c r="E28" s="90"/>
      <c r="F28" s="154"/>
      <c r="G28" s="154"/>
      <c r="H28" s="274"/>
      <c r="I28" s="256"/>
      <c r="J28" s="257"/>
      <c r="K28" s="257"/>
      <c r="L28" s="246"/>
      <c r="M28" s="247"/>
      <c r="N28" s="256"/>
      <c r="O28" s="247"/>
      <c r="P28" s="275"/>
      <c r="Q28" s="276"/>
      <c r="R28" s="276"/>
      <c r="S28" s="276"/>
      <c r="T28" s="276"/>
      <c r="U28" s="276"/>
      <c r="V28" s="276"/>
      <c r="W28" s="277"/>
      <c r="X28" s="278"/>
    </row>
    <row r="29" spans="1:24" ht="180" x14ac:dyDescent="0.25">
      <c r="A29" s="79">
        <v>1868</v>
      </c>
      <c r="B29" s="79" t="s">
        <v>26</v>
      </c>
      <c r="C29" s="80" t="s">
        <v>145</v>
      </c>
      <c r="D29" s="78" t="s">
        <v>33</v>
      </c>
      <c r="E29" s="91">
        <v>500000</v>
      </c>
      <c r="F29" s="195" t="s">
        <v>253</v>
      </c>
      <c r="G29" s="155" t="s">
        <v>254</v>
      </c>
      <c r="H29" s="248" t="s">
        <v>257</v>
      </c>
      <c r="I29" s="249" t="s">
        <v>259</v>
      </c>
      <c r="J29" s="250">
        <v>29.64</v>
      </c>
      <c r="K29" s="250">
        <v>82</v>
      </c>
      <c r="L29" s="251">
        <v>100103</v>
      </c>
      <c r="M29" s="252">
        <v>0.94340000000000002</v>
      </c>
      <c r="N29" s="249">
        <v>23.29</v>
      </c>
      <c r="O29" s="252">
        <v>55.13</v>
      </c>
      <c r="P29" s="252">
        <v>0.94340000000000002</v>
      </c>
      <c r="Q29" s="236">
        <f>N29/K29</f>
        <v>0.28402439024390241</v>
      </c>
      <c r="R29" s="237">
        <f>M29*N29</f>
        <v>21.971785999999998</v>
      </c>
      <c r="S29" s="237">
        <f>Q29*M29</f>
        <v>0.26794860975609752</v>
      </c>
      <c r="T29" s="237">
        <f>O29/K29</f>
        <v>0.67231707317073175</v>
      </c>
      <c r="U29" s="237">
        <f>R29+O29</f>
        <v>77.101786000000004</v>
      </c>
      <c r="V29" s="253">
        <f>U29/K29</f>
        <v>0.94026568292682933</v>
      </c>
      <c r="W29" s="254">
        <f>SUM(E29/K29)</f>
        <v>6097.5609756097565</v>
      </c>
      <c r="X29" s="255">
        <f>V29*E29</f>
        <v>470132.84146341466</v>
      </c>
    </row>
    <row r="30" spans="1:24" ht="93.75" customHeight="1" x14ac:dyDescent="0.25">
      <c r="A30" s="2"/>
      <c r="B30" s="67"/>
      <c r="C30" s="68"/>
      <c r="D30" s="74"/>
      <c r="E30" s="90"/>
      <c r="F30" s="154"/>
      <c r="G30" s="154"/>
      <c r="H30" s="274"/>
      <c r="I30" s="256"/>
      <c r="J30" s="257"/>
      <c r="K30" s="257"/>
      <c r="L30" s="246"/>
      <c r="M30" s="247"/>
      <c r="N30" s="256"/>
      <c r="O30" s="247"/>
      <c r="P30" s="275"/>
      <c r="Q30" s="258"/>
      <c r="R30" s="259"/>
      <c r="S30" s="259"/>
      <c r="T30" s="259"/>
      <c r="U30" s="259"/>
      <c r="V30" s="279"/>
      <c r="W30" s="277"/>
      <c r="X30" s="278"/>
    </row>
    <row r="31" spans="1:24" ht="93.75" customHeight="1" x14ac:dyDescent="0.25">
      <c r="A31" s="1">
        <v>1898</v>
      </c>
      <c r="B31" s="79" t="s">
        <v>26</v>
      </c>
      <c r="C31" s="78" t="s">
        <v>166</v>
      </c>
      <c r="D31" s="84" t="s">
        <v>33</v>
      </c>
      <c r="E31" s="92">
        <v>1100000</v>
      </c>
      <c r="F31" s="155" t="s">
        <v>222</v>
      </c>
      <c r="G31" s="155" t="s">
        <v>178</v>
      </c>
      <c r="H31" s="155" t="s">
        <v>223</v>
      </c>
      <c r="I31" s="155" t="s">
        <v>224</v>
      </c>
      <c r="J31" s="240" t="s">
        <v>225</v>
      </c>
      <c r="K31" s="241">
        <v>96</v>
      </c>
      <c r="L31" s="251">
        <v>110244</v>
      </c>
      <c r="M31" s="242">
        <v>1.6629</v>
      </c>
      <c r="N31" s="249">
        <v>12.06</v>
      </c>
      <c r="O31" s="196">
        <v>21.79</v>
      </c>
      <c r="P31" s="281">
        <v>1.6629</v>
      </c>
      <c r="Q31" s="236">
        <f>N31/K31</f>
        <v>0.12562500000000001</v>
      </c>
      <c r="R31" s="237">
        <f>M31*N31</f>
        <v>20.054574000000002</v>
      </c>
      <c r="S31" s="238">
        <f>Q31*M31</f>
        <v>0.20890181250000003</v>
      </c>
      <c r="T31" s="237">
        <f>O31/K31</f>
        <v>0.22697916666666665</v>
      </c>
      <c r="U31" s="237">
        <f>R31+O31</f>
        <v>41.844574000000001</v>
      </c>
      <c r="V31" s="237">
        <f>U31/K31</f>
        <v>0.43588097916666668</v>
      </c>
      <c r="W31" s="239">
        <f>SUM(E31/K31)</f>
        <v>11458.333333333334</v>
      </c>
      <c r="X31" s="237">
        <f>V31*E31</f>
        <v>479469.07708333334</v>
      </c>
    </row>
    <row r="32" spans="1:24" ht="93.75" customHeight="1" x14ac:dyDescent="0.25">
      <c r="A32" s="1">
        <v>1898</v>
      </c>
      <c r="B32" s="79" t="s">
        <v>26</v>
      </c>
      <c r="C32" s="78" t="s">
        <v>166</v>
      </c>
      <c r="D32" s="84" t="s">
        <v>33</v>
      </c>
      <c r="E32" s="92">
        <v>1100000</v>
      </c>
      <c r="F32" s="155" t="s">
        <v>187</v>
      </c>
      <c r="G32" s="155" t="s">
        <v>188</v>
      </c>
      <c r="H32" s="155" t="s">
        <v>187</v>
      </c>
      <c r="I32" s="155" t="s">
        <v>189</v>
      </c>
      <c r="J32" s="240" t="s">
        <v>190</v>
      </c>
      <c r="K32" s="241">
        <v>96</v>
      </c>
      <c r="L32" s="251">
        <v>110244</v>
      </c>
      <c r="M32" s="242">
        <v>1.6629</v>
      </c>
      <c r="N32" s="249">
        <v>12</v>
      </c>
      <c r="O32" s="196">
        <v>25.05</v>
      </c>
      <c r="P32" s="242">
        <v>1.6629</v>
      </c>
      <c r="Q32" s="236">
        <f>N32/K32</f>
        <v>0.125</v>
      </c>
      <c r="R32" s="237">
        <f>M32*N32</f>
        <v>19.954799999999999</v>
      </c>
      <c r="S32" s="238">
        <f>Q32*M32</f>
        <v>0.20786250000000001</v>
      </c>
      <c r="T32" s="237">
        <f>O32/K32</f>
        <v>0.26093749999999999</v>
      </c>
      <c r="U32" s="237">
        <f>R32+O32</f>
        <v>45.004800000000003</v>
      </c>
      <c r="V32" s="237">
        <f>U32/K32</f>
        <v>0.46880000000000005</v>
      </c>
      <c r="W32" s="239">
        <f>SUM(E32/K32)</f>
        <v>11458.333333333334</v>
      </c>
      <c r="X32" s="237">
        <f>V32*E32</f>
        <v>515680.00000000006</v>
      </c>
    </row>
    <row r="33" spans="1:24" ht="93.75" customHeight="1" x14ac:dyDescent="0.25">
      <c r="A33" s="1">
        <v>1898</v>
      </c>
      <c r="B33" s="79" t="s">
        <v>26</v>
      </c>
      <c r="C33" s="78" t="s">
        <v>166</v>
      </c>
      <c r="D33" s="84" t="s">
        <v>33</v>
      </c>
      <c r="E33" s="92">
        <v>1100000</v>
      </c>
      <c r="F33" s="155" t="s">
        <v>177</v>
      </c>
      <c r="G33" s="155" t="s">
        <v>178</v>
      </c>
      <c r="H33" s="155" t="s">
        <v>179</v>
      </c>
      <c r="I33" s="155">
        <v>78649</v>
      </c>
      <c r="J33" s="240">
        <v>32.04</v>
      </c>
      <c r="K33" s="241">
        <v>96</v>
      </c>
      <c r="L33" s="155">
        <v>110244</v>
      </c>
      <c r="M33" s="213">
        <v>1.6629</v>
      </c>
      <c r="N33" s="240">
        <v>12.3</v>
      </c>
      <c r="O33" s="196">
        <v>36.94</v>
      </c>
      <c r="P33" s="213">
        <v>1.6629</v>
      </c>
      <c r="Q33" s="236">
        <f>N33/K33</f>
        <v>0.12812500000000002</v>
      </c>
      <c r="R33" s="237">
        <f>M33*N33</f>
        <v>20.453670000000002</v>
      </c>
      <c r="S33" s="238">
        <f>Q33*M33</f>
        <v>0.21305906250000003</v>
      </c>
      <c r="T33" s="237">
        <f>O33/K33</f>
        <v>0.38479166666666664</v>
      </c>
      <c r="U33" s="237">
        <f>R33+O33</f>
        <v>57.39367</v>
      </c>
      <c r="V33" s="237">
        <f>U33/K33</f>
        <v>0.59785072916666671</v>
      </c>
      <c r="W33" s="239">
        <f>SUM(E33/K33)</f>
        <v>11458.333333333334</v>
      </c>
      <c r="X33" s="237">
        <f>V33*E33</f>
        <v>657635.80208333337</v>
      </c>
    </row>
    <row r="34" spans="1:24" ht="93.75" customHeight="1" x14ac:dyDescent="0.25">
      <c r="A34" s="1">
        <v>1898</v>
      </c>
      <c r="B34" s="79" t="s">
        <v>26</v>
      </c>
      <c r="C34" s="78" t="s">
        <v>166</v>
      </c>
      <c r="D34" s="84" t="s">
        <v>33</v>
      </c>
      <c r="E34" s="92">
        <v>1100000</v>
      </c>
      <c r="F34" s="155" t="s">
        <v>262</v>
      </c>
      <c r="G34" s="155" t="s">
        <v>263</v>
      </c>
      <c r="H34" s="155" t="s">
        <v>264</v>
      </c>
      <c r="I34" s="155">
        <v>20311</v>
      </c>
      <c r="J34" s="240">
        <v>24.71</v>
      </c>
      <c r="K34" s="241">
        <v>72</v>
      </c>
      <c r="L34" s="251">
        <v>110244</v>
      </c>
      <c r="M34" s="242">
        <v>1.6629</v>
      </c>
      <c r="N34" s="249">
        <v>9.15</v>
      </c>
      <c r="O34" s="196">
        <v>43.03</v>
      </c>
      <c r="P34" s="281">
        <v>0.59799999999999998</v>
      </c>
      <c r="Q34" s="236">
        <f>N34/K34</f>
        <v>0.12708333333333333</v>
      </c>
      <c r="R34" s="237">
        <f>M34*N34</f>
        <v>15.215535000000001</v>
      </c>
      <c r="S34" s="238">
        <f>Q34*M34</f>
        <v>0.211326875</v>
      </c>
      <c r="T34" s="237">
        <f>O34/K34</f>
        <v>0.59763888888888894</v>
      </c>
      <c r="U34" s="237">
        <f>R34+O34</f>
        <v>58.245535000000004</v>
      </c>
      <c r="V34" s="237">
        <f>U34/K34</f>
        <v>0.80896576388888897</v>
      </c>
      <c r="W34" s="239">
        <f>SUM(E34/K34)</f>
        <v>15277.777777777777</v>
      </c>
      <c r="X34" s="237">
        <f>V34*E34</f>
        <v>889862.34027777787</v>
      </c>
    </row>
    <row r="35" spans="1:24" ht="93.75" customHeight="1" x14ac:dyDescent="0.25">
      <c r="A35" s="2"/>
      <c r="B35" s="67"/>
      <c r="C35" s="68"/>
      <c r="D35" s="74"/>
      <c r="E35" s="90"/>
      <c r="F35" s="154"/>
      <c r="G35" s="154"/>
      <c r="H35" s="274"/>
      <c r="I35" s="256"/>
      <c r="J35" s="257"/>
      <c r="K35" s="257"/>
      <c r="L35" s="246"/>
      <c r="M35" s="247"/>
      <c r="N35" s="256"/>
      <c r="O35" s="247"/>
      <c r="P35" s="275"/>
      <c r="Q35" s="258"/>
      <c r="R35" s="259"/>
      <c r="S35" s="259"/>
      <c r="T35" s="259"/>
      <c r="U35" s="259"/>
      <c r="V35" s="279"/>
      <c r="W35" s="277"/>
      <c r="X35" s="278"/>
    </row>
    <row r="36" spans="1:24" ht="102.75" customHeight="1" x14ac:dyDescent="0.25">
      <c r="A36" s="1">
        <v>1901</v>
      </c>
      <c r="B36" s="79" t="s">
        <v>26</v>
      </c>
      <c r="C36" s="85" t="s">
        <v>157</v>
      </c>
      <c r="D36" s="86" t="s">
        <v>158</v>
      </c>
      <c r="E36" s="92">
        <v>200000</v>
      </c>
      <c r="F36" s="155" t="s">
        <v>187</v>
      </c>
      <c r="G36" s="155" t="s">
        <v>188</v>
      </c>
      <c r="H36" s="155" t="s">
        <v>187</v>
      </c>
      <c r="I36" s="233" t="s">
        <v>191</v>
      </c>
      <c r="J36" s="234" t="s">
        <v>192</v>
      </c>
      <c r="K36" s="234">
        <v>60</v>
      </c>
      <c r="L36" s="234">
        <v>110244</v>
      </c>
      <c r="M36" s="213">
        <v>1.6629</v>
      </c>
      <c r="N36" s="235">
        <v>5.62</v>
      </c>
      <c r="O36" s="213">
        <v>37.65</v>
      </c>
      <c r="P36" s="213">
        <v>1.6629</v>
      </c>
      <c r="Q36" s="236">
        <f>N36/K36</f>
        <v>9.3666666666666662E-2</v>
      </c>
      <c r="R36" s="237">
        <f>M36*N36</f>
        <v>9.345498000000001</v>
      </c>
      <c r="S36" s="238">
        <f>Q36*M36</f>
        <v>0.15575829999999999</v>
      </c>
      <c r="T36" s="237">
        <f>O36/K36</f>
        <v>0.62749999999999995</v>
      </c>
      <c r="U36" s="237">
        <f>R36+O36</f>
        <v>46.995497999999998</v>
      </c>
      <c r="V36" s="237">
        <f>U36/K36</f>
        <v>0.78325829999999996</v>
      </c>
      <c r="W36" s="239">
        <f>SUM(E36/K36)</f>
        <v>3333.3333333333335</v>
      </c>
      <c r="X36" s="237">
        <f>V36*E36</f>
        <v>156651.66</v>
      </c>
    </row>
    <row r="37" spans="1:24" ht="93.75" customHeight="1" x14ac:dyDescent="0.25">
      <c r="A37" s="2"/>
      <c r="B37" s="67"/>
      <c r="C37" s="68"/>
      <c r="D37" s="74"/>
      <c r="E37" s="90"/>
      <c r="F37" s="154"/>
      <c r="G37" s="154"/>
      <c r="H37" s="282"/>
      <c r="I37" s="256"/>
      <c r="J37" s="257"/>
      <c r="K37" s="257"/>
      <c r="L37" s="246"/>
      <c r="M37" s="247"/>
      <c r="N37" s="256"/>
      <c r="O37" s="247"/>
      <c r="P37" s="247"/>
      <c r="Q37" s="258"/>
      <c r="R37" s="259"/>
      <c r="S37" s="259"/>
      <c r="T37" s="259"/>
      <c r="U37" s="259"/>
      <c r="V37" s="259"/>
      <c r="W37" s="277"/>
      <c r="X37" s="278"/>
    </row>
    <row r="38" spans="1:24" ht="156" x14ac:dyDescent="0.25">
      <c r="A38" s="22">
        <v>2000</v>
      </c>
      <c r="B38" s="79" t="s">
        <v>26</v>
      </c>
      <c r="C38" s="87" t="s">
        <v>155</v>
      </c>
      <c r="D38" s="88" t="s">
        <v>165</v>
      </c>
      <c r="E38" s="89">
        <v>500000</v>
      </c>
      <c r="F38" s="215" t="s">
        <v>275</v>
      </c>
      <c r="G38" s="243" t="s">
        <v>277</v>
      </c>
      <c r="H38" s="250" t="s">
        <v>275</v>
      </c>
      <c r="I38" s="283" t="s">
        <v>278</v>
      </c>
      <c r="J38" s="250">
        <v>30</v>
      </c>
      <c r="K38" s="250">
        <v>80</v>
      </c>
      <c r="L38" s="250">
        <v>110242</v>
      </c>
      <c r="M38" s="250">
        <v>1.6368</v>
      </c>
      <c r="N38" s="250">
        <v>6.65</v>
      </c>
      <c r="O38" s="284">
        <v>29.59</v>
      </c>
      <c r="P38" s="250">
        <v>1.6368</v>
      </c>
      <c r="Q38" s="285">
        <f>N38/K38</f>
        <v>8.3125000000000004E-2</v>
      </c>
      <c r="R38" s="285">
        <f>M38*N38</f>
        <v>10.884720000000002</v>
      </c>
      <c r="S38" s="285">
        <f>Q38*M38</f>
        <v>0.13605900000000001</v>
      </c>
      <c r="T38" s="285">
        <f>O38/K38</f>
        <v>0.36987500000000001</v>
      </c>
      <c r="U38" s="285">
        <f>R38+O38</f>
        <v>40.474720000000005</v>
      </c>
      <c r="V38" s="285">
        <f>U38/K38</f>
        <v>0.50593400000000011</v>
      </c>
      <c r="W38" s="285">
        <f>SUM(E38/K38)</f>
        <v>6250</v>
      </c>
      <c r="X38" s="286">
        <f>V38*E38</f>
        <v>252967.00000000006</v>
      </c>
    </row>
    <row r="39" spans="1:24" ht="156" x14ac:dyDescent="0.25">
      <c r="A39" s="22">
        <v>2000</v>
      </c>
      <c r="B39" s="79" t="s">
        <v>26</v>
      </c>
      <c r="C39" s="87" t="s">
        <v>155</v>
      </c>
      <c r="D39" s="88" t="s">
        <v>165</v>
      </c>
      <c r="E39" s="89">
        <v>500000</v>
      </c>
      <c r="F39" s="215" t="s">
        <v>238</v>
      </c>
      <c r="G39" s="243" t="s">
        <v>239</v>
      </c>
      <c r="H39" s="250" t="s">
        <v>238</v>
      </c>
      <c r="I39" s="250">
        <v>5756</v>
      </c>
      <c r="J39" s="250">
        <v>30</v>
      </c>
      <c r="K39" s="250">
        <v>80</v>
      </c>
      <c r="L39" s="250">
        <v>110242</v>
      </c>
      <c r="M39" s="250">
        <v>1.6368</v>
      </c>
      <c r="N39" s="250">
        <v>5.12</v>
      </c>
      <c r="O39" s="250">
        <v>32.450000000000003</v>
      </c>
      <c r="P39" s="250">
        <v>8.3800000000000008</v>
      </c>
      <c r="Q39" s="285">
        <f>N39/K39</f>
        <v>6.4000000000000001E-2</v>
      </c>
      <c r="R39" s="285">
        <f>M39*N39</f>
        <v>8.3804160000000003</v>
      </c>
      <c r="S39" s="285">
        <f>Q39*M39</f>
        <v>0.10475520000000001</v>
      </c>
      <c r="T39" s="285">
        <f>O39/K39</f>
        <v>0.40562500000000001</v>
      </c>
      <c r="U39" s="285">
        <f>R39+O39</f>
        <v>40.830416</v>
      </c>
      <c r="V39" s="285">
        <f>U39/K39</f>
        <v>0.51038019999999995</v>
      </c>
      <c r="W39" s="285">
        <f>SUM(E39/K39)</f>
        <v>6250</v>
      </c>
      <c r="X39" s="286">
        <f>V39*E39</f>
        <v>255190.09999999998</v>
      </c>
    </row>
    <row r="40" spans="1:24" ht="156" x14ac:dyDescent="0.25">
      <c r="A40" s="22">
        <v>2000</v>
      </c>
      <c r="B40" s="79" t="s">
        <v>26</v>
      </c>
      <c r="C40" s="87" t="s">
        <v>155</v>
      </c>
      <c r="D40" s="88" t="s">
        <v>165</v>
      </c>
      <c r="E40" s="89">
        <v>500000</v>
      </c>
      <c r="F40" s="215" t="s">
        <v>228</v>
      </c>
      <c r="G40" s="243" t="s">
        <v>229</v>
      </c>
      <c r="H40" s="250" t="s">
        <v>230</v>
      </c>
      <c r="I40" s="250">
        <v>43274</v>
      </c>
      <c r="J40" s="250">
        <v>30</v>
      </c>
      <c r="K40" s="250">
        <v>80</v>
      </c>
      <c r="L40" s="250">
        <v>110242</v>
      </c>
      <c r="M40" s="250">
        <v>1.6368</v>
      </c>
      <c r="N40" s="250">
        <v>6.66</v>
      </c>
      <c r="O40" s="250">
        <v>41.84</v>
      </c>
      <c r="P40" s="250">
        <v>1.6368</v>
      </c>
      <c r="Q40" s="285">
        <f>N40/K40</f>
        <v>8.3250000000000005E-2</v>
      </c>
      <c r="R40" s="285">
        <f>M40*N40</f>
        <v>10.901088</v>
      </c>
      <c r="S40" s="285">
        <f>Q40*M40</f>
        <v>0.13626360000000001</v>
      </c>
      <c r="T40" s="285">
        <f>O40/K40</f>
        <v>0.52300000000000002</v>
      </c>
      <c r="U40" s="285">
        <f>R40+O40</f>
        <v>52.741088000000005</v>
      </c>
      <c r="V40" s="285">
        <f>U40/K40</f>
        <v>0.65926360000000006</v>
      </c>
      <c r="W40" s="285">
        <f>SUM(E40/K40)</f>
        <v>6250</v>
      </c>
      <c r="X40" s="286">
        <f>V40*E40</f>
        <v>329631.80000000005</v>
      </c>
    </row>
  </sheetData>
  <protectedRanges>
    <protectedRange password="CA95" sqref="F4" name="Range1"/>
  </protectedRanges>
  <conditionalFormatting sqref="F35:G35">
    <cfRule type="colorScale" priority="153">
      <colorScale>
        <cfvo type="min"/>
        <cfvo type="max"/>
        <color rgb="FFFF7128"/>
        <color rgb="FFFFEF9C"/>
      </colorScale>
    </cfRule>
  </conditionalFormatting>
  <conditionalFormatting sqref="F20:G20">
    <cfRule type="colorScale" priority="152">
      <colorScale>
        <cfvo type="min"/>
        <cfvo type="max"/>
        <color rgb="FFFF7128"/>
        <color rgb="FFFFEF9C"/>
      </colorScale>
    </cfRule>
  </conditionalFormatting>
  <conditionalFormatting sqref="F26:G26">
    <cfRule type="colorScale" priority="151">
      <colorScale>
        <cfvo type="min"/>
        <cfvo type="max"/>
        <color rgb="FFFF7128"/>
        <color rgb="FFFFEF9C"/>
      </colorScale>
    </cfRule>
  </conditionalFormatting>
  <conditionalFormatting sqref="D11">
    <cfRule type="colorScale" priority="148">
      <colorScale>
        <cfvo type="min"/>
        <cfvo type="max"/>
        <color rgb="FFFF7128"/>
        <color rgb="FFFFEF9C"/>
      </colorScale>
    </cfRule>
  </conditionalFormatting>
  <conditionalFormatting sqref="D35">
    <cfRule type="colorScale" priority="145">
      <colorScale>
        <cfvo type="min"/>
        <cfvo type="max"/>
        <color rgb="FFFF7128"/>
        <color rgb="FFFFEF9C"/>
      </colorScale>
    </cfRule>
  </conditionalFormatting>
  <conditionalFormatting sqref="D34">
    <cfRule type="colorScale" priority="144">
      <colorScale>
        <cfvo type="min"/>
        <cfvo type="max"/>
        <color rgb="FFFF7128"/>
        <color rgb="FFFFEF9C"/>
      </colorScale>
    </cfRule>
  </conditionalFormatting>
  <conditionalFormatting sqref="D20">
    <cfRule type="colorScale" priority="141">
      <colorScale>
        <cfvo type="min"/>
        <cfvo type="max"/>
        <color rgb="FFFF7128"/>
        <color rgb="FFFFEF9C"/>
      </colorScale>
    </cfRule>
  </conditionalFormatting>
  <conditionalFormatting sqref="D26">
    <cfRule type="colorScale" priority="139">
      <colorScale>
        <cfvo type="min"/>
        <cfvo type="max"/>
        <color rgb="FFFF7128"/>
        <color rgb="FFFFEF9C"/>
      </colorScale>
    </cfRule>
  </conditionalFormatting>
  <conditionalFormatting sqref="F11:G11">
    <cfRule type="colorScale" priority="154">
      <colorScale>
        <cfvo type="min"/>
        <cfvo type="max"/>
        <color rgb="FFFF7128"/>
        <color rgb="FFFFEF9C"/>
      </colorScale>
    </cfRule>
  </conditionalFormatting>
  <conditionalFormatting sqref="D6">
    <cfRule type="colorScale" priority="133">
      <colorScale>
        <cfvo type="min"/>
        <cfvo type="max"/>
        <color rgb="FFFF7128"/>
        <color rgb="FFFFEF9C"/>
      </colorScale>
    </cfRule>
  </conditionalFormatting>
  <conditionalFormatting sqref="F6:G6">
    <cfRule type="colorScale" priority="134">
      <colorScale>
        <cfvo type="min"/>
        <cfvo type="max"/>
        <color rgb="FFFF7128"/>
        <color rgb="FFFFEF9C"/>
      </colorScale>
    </cfRule>
  </conditionalFormatting>
  <conditionalFormatting sqref="D27">
    <cfRule type="colorScale" priority="131">
      <colorScale>
        <cfvo type="min"/>
        <cfvo type="max"/>
        <color rgb="FFFF7128"/>
        <color rgb="FFFFEF9C"/>
      </colorScale>
    </cfRule>
  </conditionalFormatting>
  <conditionalFormatting sqref="D28">
    <cfRule type="colorScale" priority="130">
      <colorScale>
        <cfvo type="min"/>
        <cfvo type="max"/>
        <color rgb="FFFF7128"/>
        <color rgb="FFFFEF9C"/>
      </colorScale>
    </cfRule>
  </conditionalFormatting>
  <conditionalFormatting sqref="F28:G28">
    <cfRule type="colorScale" priority="132">
      <colorScale>
        <cfvo type="min"/>
        <cfvo type="max"/>
        <color rgb="FFFF7128"/>
        <color rgb="FFFFEF9C"/>
      </colorScale>
    </cfRule>
  </conditionalFormatting>
  <conditionalFormatting sqref="F22:G22">
    <cfRule type="colorScale" priority="128">
      <colorScale>
        <cfvo type="min"/>
        <cfvo type="max"/>
        <color rgb="FFFF7128"/>
        <color rgb="FFFFEF9C"/>
      </colorScale>
    </cfRule>
  </conditionalFormatting>
  <conditionalFormatting sqref="D21:D22">
    <cfRule type="colorScale" priority="127">
      <colorScale>
        <cfvo type="min"/>
        <cfvo type="max"/>
        <color rgb="FFFF7128"/>
        <color rgb="FFFFEF9C"/>
      </colorScale>
    </cfRule>
  </conditionalFormatting>
  <conditionalFormatting sqref="F21:G21">
    <cfRule type="colorScale" priority="126">
      <colorScale>
        <cfvo type="min"/>
        <cfvo type="max"/>
        <color rgb="FFFF7128"/>
        <color rgb="FFFFEF9C"/>
      </colorScale>
    </cfRule>
  </conditionalFormatting>
  <conditionalFormatting sqref="D12">
    <cfRule type="colorScale" priority="124">
      <colorScale>
        <cfvo type="min"/>
        <cfvo type="max"/>
        <color rgb="FFFF7128"/>
        <color rgb="FFFFEF9C"/>
      </colorScale>
    </cfRule>
  </conditionalFormatting>
  <conditionalFormatting sqref="D15 D13">
    <cfRule type="colorScale" priority="123">
      <colorScale>
        <cfvo type="min"/>
        <cfvo type="max"/>
        <color rgb="FFFF7128"/>
        <color rgb="FFFFEF9C"/>
      </colorScale>
    </cfRule>
  </conditionalFormatting>
  <conditionalFormatting sqref="F15:G15 F13:G13">
    <cfRule type="colorScale" priority="125">
      <colorScale>
        <cfvo type="min"/>
        <cfvo type="max"/>
        <color rgb="FFFF7128"/>
        <color rgb="FFFFEF9C"/>
      </colorScale>
    </cfRule>
  </conditionalFormatting>
  <conditionalFormatting sqref="D30">
    <cfRule type="colorScale" priority="114">
      <colorScale>
        <cfvo type="min"/>
        <cfvo type="max"/>
        <color rgb="FFFF7128"/>
        <color rgb="FFFFEF9C"/>
      </colorScale>
    </cfRule>
  </conditionalFormatting>
  <conditionalFormatting sqref="F30:G30">
    <cfRule type="colorScale" priority="115">
      <colorScale>
        <cfvo type="min"/>
        <cfvo type="max"/>
        <color rgb="FFFF7128"/>
        <color rgb="FFFFEF9C"/>
      </colorScale>
    </cfRule>
  </conditionalFormatting>
  <conditionalFormatting sqref="D29">
    <cfRule type="colorScale" priority="113">
      <colorScale>
        <cfvo type="min"/>
        <cfvo type="max"/>
        <color rgb="FFFF7128"/>
        <color rgb="FFFFEF9C"/>
      </colorScale>
    </cfRule>
  </conditionalFormatting>
  <conditionalFormatting sqref="F37:G37">
    <cfRule type="colorScale" priority="112">
      <colorScale>
        <cfvo type="min"/>
        <cfvo type="max"/>
        <color rgb="FFFF7128"/>
        <color rgb="FFFFEF9C"/>
      </colorScale>
    </cfRule>
  </conditionalFormatting>
  <conditionalFormatting sqref="D37">
    <cfRule type="colorScale" priority="111">
      <colorScale>
        <cfvo type="min"/>
        <cfvo type="max"/>
        <color rgb="FFFF7128"/>
        <color rgb="FFFFEF9C"/>
      </colorScale>
    </cfRule>
  </conditionalFormatting>
  <conditionalFormatting sqref="D36">
    <cfRule type="colorScale" priority="108">
      <colorScale>
        <cfvo type="min"/>
        <cfvo type="max"/>
        <color rgb="FFFF7128"/>
        <color rgb="FFFFEF9C"/>
      </colorScale>
    </cfRule>
  </conditionalFormatting>
  <conditionalFormatting sqref="D19">
    <cfRule type="colorScale" priority="107">
      <colorScale>
        <cfvo type="min"/>
        <cfvo type="max"/>
        <color rgb="FFFF7128"/>
        <color rgb="FFFFEF9C"/>
      </colorScale>
    </cfRule>
  </conditionalFormatting>
  <conditionalFormatting sqref="D24">
    <cfRule type="colorScale" priority="105">
      <colorScale>
        <cfvo type="min"/>
        <cfvo type="max"/>
        <color rgb="FFFF7128"/>
        <color rgb="FFFFEF9C"/>
      </colorScale>
    </cfRule>
  </conditionalFormatting>
  <conditionalFormatting sqref="D5">
    <cfRule type="colorScale" priority="98">
      <colorScale>
        <cfvo type="min"/>
        <cfvo type="max"/>
        <color rgb="FFFF7128"/>
        <color rgb="FFFFEF9C"/>
      </colorScale>
    </cfRule>
  </conditionalFormatting>
  <conditionalFormatting sqref="F36:G36">
    <cfRule type="colorScale" priority="86">
      <colorScale>
        <cfvo type="min"/>
        <cfvo type="max"/>
        <color rgb="FFFF7128"/>
        <color rgb="FFFFEF9C"/>
      </colorScale>
    </cfRule>
  </conditionalFormatting>
  <conditionalFormatting sqref="H36">
    <cfRule type="colorScale" priority="85">
      <colorScale>
        <cfvo type="min"/>
        <cfvo type="max"/>
        <color rgb="FFFF7128"/>
        <color rgb="FFFFEF9C"/>
      </colorScale>
    </cfRule>
  </conditionalFormatting>
  <conditionalFormatting sqref="D17">
    <cfRule type="colorScale" priority="84">
      <colorScale>
        <cfvo type="min"/>
        <cfvo type="max"/>
        <color rgb="FFFF7128"/>
        <color rgb="FFFFEF9C"/>
      </colorScale>
    </cfRule>
  </conditionalFormatting>
  <conditionalFormatting sqref="F17:G17">
    <cfRule type="colorScale" priority="83">
      <colorScale>
        <cfvo type="min"/>
        <cfvo type="max"/>
        <color rgb="FFFF7128"/>
        <color rgb="FFFFEF9C"/>
      </colorScale>
    </cfRule>
  </conditionalFormatting>
  <conditionalFormatting sqref="D23">
    <cfRule type="colorScale" priority="75">
      <colorScale>
        <cfvo type="min"/>
        <cfvo type="max"/>
        <color rgb="FFFF7128"/>
        <color rgb="FFFFEF9C"/>
      </colorScale>
    </cfRule>
  </conditionalFormatting>
  <conditionalFormatting sqref="F23:G23">
    <cfRule type="colorScale" priority="74">
      <colorScale>
        <cfvo type="min"/>
        <cfvo type="max"/>
        <color rgb="FFFF7128"/>
        <color rgb="FFFFEF9C"/>
      </colorScale>
    </cfRule>
  </conditionalFormatting>
  <conditionalFormatting sqref="F19:G19">
    <cfRule type="colorScale" priority="76">
      <colorScale>
        <cfvo type="min"/>
        <cfvo type="max"/>
        <color rgb="FFFF7128"/>
        <color rgb="FFFFEF9C"/>
      </colorScale>
    </cfRule>
  </conditionalFormatting>
  <conditionalFormatting sqref="F24:G24">
    <cfRule type="colorScale" priority="73">
      <colorScale>
        <cfvo type="min"/>
        <cfvo type="max"/>
        <color rgb="FFFF7128"/>
        <color rgb="FFFFEF9C"/>
      </colorScale>
    </cfRule>
  </conditionalFormatting>
  <conditionalFormatting sqref="F5">
    <cfRule type="colorScale" priority="69">
      <colorScale>
        <cfvo type="min"/>
        <cfvo type="max"/>
        <color rgb="FFFF7128"/>
        <color rgb="FFFFEF9C"/>
      </colorScale>
    </cfRule>
  </conditionalFormatting>
  <conditionalFormatting sqref="G5">
    <cfRule type="colorScale" priority="68">
      <colorScale>
        <cfvo type="min"/>
        <cfvo type="max"/>
        <color rgb="FFFF7128"/>
        <color rgb="FFFFEF9C"/>
      </colorScale>
    </cfRule>
  </conditionalFormatting>
  <conditionalFormatting sqref="D32">
    <cfRule type="colorScale" priority="67">
      <colorScale>
        <cfvo type="min"/>
        <cfvo type="max"/>
        <color rgb="FFFF7128"/>
        <color rgb="FFFFEF9C"/>
      </colorScale>
    </cfRule>
  </conditionalFormatting>
  <conditionalFormatting sqref="O32">
    <cfRule type="colorScale" priority="65">
      <colorScale>
        <cfvo type="min"/>
        <cfvo type="max"/>
        <color rgb="FFFF7128"/>
        <color rgb="FFFFEF9C"/>
      </colorScale>
    </cfRule>
  </conditionalFormatting>
  <conditionalFormatting sqref="F32">
    <cfRule type="colorScale" priority="66">
      <colorScale>
        <cfvo type="min"/>
        <cfvo type="max"/>
        <color rgb="FFFF7128"/>
        <color rgb="FFFFEF9C"/>
      </colorScale>
    </cfRule>
  </conditionalFormatting>
  <conditionalFormatting sqref="G32">
    <cfRule type="colorScale" priority="64">
      <colorScale>
        <cfvo type="min"/>
        <cfvo type="max"/>
        <color rgb="FFFF7128"/>
        <color rgb="FFFFEF9C"/>
      </colorScale>
    </cfRule>
  </conditionalFormatting>
  <conditionalFormatting sqref="H32">
    <cfRule type="colorScale" priority="63">
      <colorScale>
        <cfvo type="min"/>
        <cfvo type="max"/>
        <color rgb="FFFF7128"/>
        <color rgb="FFFFEF9C"/>
      </colorScale>
    </cfRule>
  </conditionalFormatting>
  <conditionalFormatting sqref="D18">
    <cfRule type="colorScale" priority="58">
      <colorScale>
        <cfvo type="min"/>
        <cfvo type="max"/>
        <color rgb="FFFF7128"/>
        <color rgb="FFFFEF9C"/>
      </colorScale>
    </cfRule>
  </conditionalFormatting>
  <conditionalFormatting sqref="F18:G18">
    <cfRule type="colorScale" priority="57">
      <colorScale>
        <cfvo type="min"/>
        <cfvo type="max"/>
        <color rgb="FFFF7128"/>
        <color rgb="FFFFEF9C"/>
      </colorScale>
    </cfRule>
  </conditionalFormatting>
  <conditionalFormatting sqref="F29">
    <cfRule type="colorScale" priority="44">
      <colorScale>
        <cfvo type="min"/>
        <cfvo type="max"/>
        <color rgb="FFFF7128"/>
        <color rgb="FFFFEF9C"/>
      </colorScale>
    </cfRule>
  </conditionalFormatting>
  <conditionalFormatting sqref="G29">
    <cfRule type="colorScale" priority="43">
      <colorScale>
        <cfvo type="min"/>
        <cfvo type="max"/>
        <color rgb="FFFF7128"/>
        <color rgb="FFFFEF9C"/>
      </colorScale>
    </cfRule>
  </conditionalFormatting>
  <conditionalFormatting sqref="O34">
    <cfRule type="colorScale" priority="38">
      <colorScale>
        <cfvo type="min"/>
        <cfvo type="max"/>
        <color rgb="FFFF7128"/>
        <color rgb="FFFFEF9C"/>
      </colorScale>
    </cfRule>
  </conditionalFormatting>
  <conditionalFormatting sqref="F34:G34">
    <cfRule type="colorScale" priority="39">
      <colorScale>
        <cfvo type="min"/>
        <cfvo type="max"/>
        <color rgb="FFFF7128"/>
        <color rgb="FFFFEF9C"/>
      </colorScale>
    </cfRule>
  </conditionalFormatting>
  <conditionalFormatting sqref="D14">
    <cfRule type="colorScale" priority="37">
      <colorScale>
        <cfvo type="min"/>
        <cfvo type="max"/>
        <color rgb="FFFF7128"/>
        <color rgb="FFFFEF9C"/>
      </colorScale>
    </cfRule>
  </conditionalFormatting>
  <conditionalFormatting sqref="F14">
    <cfRule type="colorScale" priority="36">
      <colorScale>
        <cfvo type="min"/>
        <cfvo type="max"/>
        <color rgb="FFFF7128"/>
        <color rgb="FFFFEF9C"/>
      </colorScale>
    </cfRule>
  </conditionalFormatting>
  <conditionalFormatting sqref="G14">
    <cfRule type="colorScale" priority="35">
      <colorScale>
        <cfvo type="min"/>
        <cfvo type="max"/>
        <color rgb="FFFF7128"/>
        <color rgb="FFFFEF9C"/>
      </colorScale>
    </cfRule>
  </conditionalFormatting>
  <conditionalFormatting sqref="F12">
    <cfRule type="colorScale" priority="32">
      <colorScale>
        <cfvo type="min"/>
        <cfvo type="max"/>
        <color rgb="FFFF7128"/>
        <color rgb="FFFFEF9C"/>
      </colorScale>
    </cfRule>
  </conditionalFormatting>
  <conditionalFormatting sqref="G12">
    <cfRule type="colorScale" priority="31">
      <colorScale>
        <cfvo type="min"/>
        <cfvo type="max"/>
        <color rgb="FFFF7128"/>
        <color rgb="FFFFEF9C"/>
      </colorScale>
    </cfRule>
  </conditionalFormatting>
  <conditionalFormatting sqref="D7">
    <cfRule type="colorScale" priority="30">
      <colorScale>
        <cfvo type="min"/>
        <cfvo type="max"/>
        <color rgb="FFFF7128"/>
        <color rgb="FFFFEF9C"/>
      </colorScale>
    </cfRule>
  </conditionalFormatting>
  <conditionalFormatting sqref="F7">
    <cfRule type="colorScale" priority="29">
      <colorScale>
        <cfvo type="min"/>
        <cfvo type="max"/>
        <color rgb="FFFF7128"/>
        <color rgb="FFFFEF9C"/>
      </colorScale>
    </cfRule>
  </conditionalFormatting>
  <conditionalFormatting sqref="G7">
    <cfRule type="colorScale" priority="28">
      <colorScale>
        <cfvo type="min"/>
        <cfvo type="max"/>
        <color rgb="FFFF7128"/>
        <color rgb="FFFFEF9C"/>
      </colorScale>
    </cfRule>
  </conditionalFormatting>
  <conditionalFormatting sqref="F27:G27">
    <cfRule type="colorScale" priority="25">
      <colorScale>
        <cfvo type="min"/>
        <cfvo type="max"/>
        <color rgb="FFFF7128"/>
        <color rgb="FFFFEF9C"/>
      </colorScale>
    </cfRule>
  </conditionalFormatting>
  <conditionalFormatting sqref="D10">
    <cfRule type="colorScale" priority="24">
      <colorScale>
        <cfvo type="min"/>
        <cfvo type="max"/>
        <color rgb="FFFF7128"/>
        <color rgb="FFFFEF9C"/>
      </colorScale>
    </cfRule>
  </conditionalFormatting>
  <conditionalFormatting sqref="F10">
    <cfRule type="colorScale" priority="23">
      <colorScale>
        <cfvo type="min"/>
        <cfvo type="max"/>
        <color rgb="FFFF7128"/>
        <color rgb="FFFFEF9C"/>
      </colorScale>
    </cfRule>
  </conditionalFormatting>
  <conditionalFormatting sqref="G10">
    <cfRule type="colorScale" priority="22">
      <colorScale>
        <cfvo type="min"/>
        <cfvo type="max"/>
        <color rgb="FFFF7128"/>
        <color rgb="FFFFEF9C"/>
      </colorScale>
    </cfRule>
  </conditionalFormatting>
  <conditionalFormatting sqref="D8">
    <cfRule type="colorScale" priority="21">
      <colorScale>
        <cfvo type="min"/>
        <cfvo type="max"/>
        <color rgb="FFFF7128"/>
        <color rgb="FFFFEF9C"/>
      </colorScale>
    </cfRule>
  </conditionalFormatting>
  <conditionalFormatting sqref="F8">
    <cfRule type="colorScale" priority="20">
      <colorScale>
        <cfvo type="min"/>
        <cfvo type="max"/>
        <color rgb="FFFF7128"/>
        <color rgb="FFFFEF9C"/>
      </colorScale>
    </cfRule>
  </conditionalFormatting>
  <conditionalFormatting sqref="G8">
    <cfRule type="colorScale" priority="19">
      <colorScale>
        <cfvo type="min"/>
        <cfvo type="max"/>
        <color rgb="FFFF7128"/>
        <color rgb="FFFFEF9C"/>
      </colorScale>
    </cfRule>
  </conditionalFormatting>
  <conditionalFormatting sqref="D16">
    <cfRule type="colorScale" priority="15">
      <colorScale>
        <cfvo type="min"/>
        <cfvo type="max"/>
        <color rgb="FFFF7128"/>
        <color rgb="FFFFEF9C"/>
      </colorScale>
    </cfRule>
  </conditionalFormatting>
  <conditionalFormatting sqref="F16:G16">
    <cfRule type="colorScale" priority="14">
      <colorScale>
        <cfvo type="min"/>
        <cfvo type="max"/>
        <color rgb="FFFF7128"/>
        <color rgb="FFFFEF9C"/>
      </colorScale>
    </cfRule>
  </conditionalFormatting>
  <conditionalFormatting sqref="D25">
    <cfRule type="colorScale" priority="13">
      <colorScale>
        <cfvo type="min"/>
        <cfvo type="max"/>
        <color rgb="FFFF7128"/>
        <color rgb="FFFFEF9C"/>
      </colorScale>
    </cfRule>
  </conditionalFormatting>
  <conditionalFormatting sqref="F25:G25">
    <cfRule type="colorScale" priority="12">
      <colorScale>
        <cfvo type="min"/>
        <cfvo type="max"/>
        <color rgb="FFFF7128"/>
        <color rgb="FFFFEF9C"/>
      </colorScale>
    </cfRule>
  </conditionalFormatting>
  <conditionalFormatting sqref="D33">
    <cfRule type="colorScale" priority="11">
      <colorScale>
        <cfvo type="min"/>
        <cfvo type="max"/>
        <color rgb="FFFF7128"/>
        <color rgb="FFFFEF9C"/>
      </colorScale>
    </cfRule>
  </conditionalFormatting>
  <conditionalFormatting sqref="O33">
    <cfRule type="colorScale" priority="9">
      <colorScale>
        <cfvo type="min"/>
        <cfvo type="max"/>
        <color rgb="FFFF7128"/>
        <color rgb="FFFFEF9C"/>
      </colorScale>
    </cfRule>
  </conditionalFormatting>
  <conditionalFormatting sqref="F33:G33">
    <cfRule type="colorScale" priority="10">
      <colorScale>
        <cfvo type="min"/>
        <cfvo type="max"/>
        <color rgb="FFFF7128"/>
        <color rgb="FFFFEF9C"/>
      </colorScale>
    </cfRule>
  </conditionalFormatting>
  <conditionalFormatting sqref="D31">
    <cfRule type="colorScale" priority="8">
      <colorScale>
        <cfvo type="min"/>
        <cfvo type="max"/>
        <color rgb="FFFF7128"/>
        <color rgb="FFFFEF9C"/>
      </colorScale>
    </cfRule>
  </conditionalFormatting>
  <conditionalFormatting sqref="O31">
    <cfRule type="colorScale" priority="6">
      <colorScale>
        <cfvo type="min"/>
        <cfvo type="max"/>
        <color rgb="FFFF7128"/>
        <color rgb="FFFFEF9C"/>
      </colorScale>
    </cfRule>
  </conditionalFormatting>
  <conditionalFormatting sqref="F31:G31">
    <cfRule type="colorScale" priority="7">
      <colorScale>
        <cfvo type="min"/>
        <cfvo type="max"/>
        <color rgb="FFFF7128"/>
        <color rgb="FFFFEF9C"/>
      </colorScale>
    </cfRule>
  </conditionalFormatting>
  <conditionalFormatting sqref="D9">
    <cfRule type="colorScale" priority="3">
      <colorScale>
        <cfvo type="min"/>
        <cfvo type="max"/>
        <color rgb="FFFF7128"/>
        <color rgb="FFFFEF9C"/>
      </colorScale>
    </cfRule>
  </conditionalFormatting>
  <conditionalFormatting sqref="F9">
    <cfRule type="colorScale" priority="2">
      <colorScale>
        <cfvo type="min"/>
        <cfvo type="max"/>
        <color rgb="FFFF7128"/>
        <color rgb="FFFFEF9C"/>
      </colorScale>
    </cfRule>
  </conditionalFormatting>
  <conditionalFormatting sqref="G9">
    <cfRule type="colorScale" priority="1">
      <colorScale>
        <cfvo type="min"/>
        <cfvo type="max"/>
        <color rgb="FFFF7128"/>
        <color rgb="FFFFEF9C"/>
      </colorScale>
    </cfRule>
  </conditionalFormatting>
  <printOptions verticalCentered="1"/>
  <pageMargins left="0.45" right="0.45" top="0.5" bottom="0.5" header="0.3" footer="0.3"/>
  <pageSetup paperSize="5" scale="50" orientation="landscape" r:id="rId1"/>
  <headerFooter alignWithMargins="0">
    <oddHeader xml:space="preserve">&amp;C&amp;"-,Bold"&amp;12SHELBY COUNTY SCHOOLS (SCBE)
Commodity Processing/Commercial Bid
Commodity Processing-FRZ SERV&amp;"-,Regular"&amp;11
</oddHeader>
    <oddFooter>Page &amp;P&amp;R2020-2021 Commodity-Commercial Bid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1"/>
  <sheetViews>
    <sheetView tabSelected="1" topLeftCell="A22" zoomScale="95" zoomScaleNormal="95" workbookViewId="0">
      <selection activeCell="Q1" sqref="Q1"/>
    </sheetView>
  </sheetViews>
  <sheetFormatPr defaultRowHeight="15" x14ac:dyDescent="0.25"/>
  <cols>
    <col min="1" max="1" width="8.140625" style="30" customWidth="1"/>
    <col min="2" max="2" width="8.7109375" style="14" customWidth="1"/>
    <col min="3" max="3" width="31" style="32" customWidth="1"/>
    <col min="4" max="4" width="25.42578125" style="32" customWidth="1"/>
    <col min="5" max="5" width="11" style="30" customWidth="1"/>
    <col min="6" max="6" width="13.28515625" style="210" customWidth="1"/>
    <col min="7" max="8" width="15.140625" style="210" customWidth="1"/>
    <col min="9" max="9" width="16.7109375" style="210" customWidth="1"/>
    <col min="10" max="10" width="14.140625" style="210" customWidth="1"/>
    <col min="11" max="11" width="13.5703125" style="210" customWidth="1"/>
    <col min="12" max="12" width="11.85546875" style="210" customWidth="1"/>
    <col min="13" max="13" width="14.7109375" style="339" customWidth="1"/>
    <col min="14" max="14" width="12.85546875" style="14" customWidth="1"/>
    <col min="15" max="15" width="20.5703125" style="14" customWidth="1"/>
    <col min="16" max="16" width="21.42578125" style="140" customWidth="1"/>
    <col min="17" max="17" width="14.85546875" bestFit="1" customWidth="1"/>
  </cols>
  <sheetData>
    <row r="1" spans="1:17" ht="48" x14ac:dyDescent="0.25">
      <c r="A1" s="24" t="s">
        <v>38</v>
      </c>
      <c r="B1" s="24" t="s">
        <v>1</v>
      </c>
      <c r="C1" s="31" t="s">
        <v>2</v>
      </c>
      <c r="D1" s="31" t="s">
        <v>39</v>
      </c>
      <c r="E1" s="24" t="s">
        <v>40</v>
      </c>
      <c r="F1" s="157" t="s">
        <v>41</v>
      </c>
      <c r="G1" s="157" t="s">
        <v>42</v>
      </c>
      <c r="H1" s="157" t="s">
        <v>43</v>
      </c>
      <c r="I1" s="158" t="s">
        <v>44</v>
      </c>
      <c r="J1" s="157" t="s">
        <v>65</v>
      </c>
      <c r="K1" s="157" t="s">
        <v>45</v>
      </c>
      <c r="L1" s="159" t="s">
        <v>46</v>
      </c>
      <c r="M1" s="28" t="s">
        <v>47</v>
      </c>
      <c r="N1" s="27" t="s">
        <v>48</v>
      </c>
      <c r="O1" s="27" t="s">
        <v>49</v>
      </c>
      <c r="P1" s="129" t="s">
        <v>50</v>
      </c>
    </row>
    <row r="2" spans="1:17" ht="23.25" customHeight="1" x14ac:dyDescent="0.25">
      <c r="A2" s="24" t="s">
        <v>23</v>
      </c>
      <c r="B2" s="62" t="s">
        <v>69</v>
      </c>
      <c r="C2" s="63" t="s">
        <v>56</v>
      </c>
      <c r="D2" s="63" t="s">
        <v>57</v>
      </c>
      <c r="E2" s="62" t="s">
        <v>58</v>
      </c>
      <c r="F2" s="160" t="s">
        <v>110</v>
      </c>
      <c r="G2" s="160" t="s">
        <v>72</v>
      </c>
      <c r="H2" s="160" t="s">
        <v>60</v>
      </c>
      <c r="I2" s="160" t="s">
        <v>73</v>
      </c>
      <c r="J2" s="160" t="s">
        <v>94</v>
      </c>
      <c r="K2" s="160" t="s">
        <v>74</v>
      </c>
      <c r="L2" s="161" t="s">
        <v>75</v>
      </c>
      <c r="M2" s="65" t="s">
        <v>63</v>
      </c>
      <c r="N2" s="64" t="s">
        <v>77</v>
      </c>
      <c r="O2" s="64" t="s">
        <v>114</v>
      </c>
      <c r="P2" s="129" t="s">
        <v>79</v>
      </c>
    </row>
    <row r="3" spans="1:17" ht="60" x14ac:dyDescent="0.25">
      <c r="A3" s="50"/>
      <c r="B3" s="123"/>
      <c r="C3" s="33" t="s">
        <v>25</v>
      </c>
      <c r="D3" s="34" t="s">
        <v>51</v>
      </c>
      <c r="E3" s="126"/>
      <c r="F3" s="148" t="s">
        <v>52</v>
      </c>
      <c r="G3" s="160"/>
      <c r="H3" s="160"/>
      <c r="I3" s="160"/>
      <c r="J3" s="160"/>
      <c r="K3" s="160"/>
      <c r="L3" s="161"/>
      <c r="M3" s="128"/>
      <c r="N3" s="127"/>
      <c r="O3" s="127"/>
      <c r="P3" s="129"/>
    </row>
    <row r="4" spans="1:17" ht="129" customHeight="1" x14ac:dyDescent="0.25">
      <c r="A4" s="101">
        <v>1007</v>
      </c>
      <c r="B4" s="101" t="s">
        <v>26</v>
      </c>
      <c r="C4" s="25" t="s">
        <v>148</v>
      </c>
      <c r="D4" s="98" t="s">
        <v>27</v>
      </c>
      <c r="E4" s="116">
        <v>150000</v>
      </c>
      <c r="F4" s="197" t="s">
        <v>218</v>
      </c>
      <c r="G4" s="197" t="s">
        <v>220</v>
      </c>
      <c r="H4" s="357" t="s">
        <v>218</v>
      </c>
      <c r="I4" s="358">
        <v>613620</v>
      </c>
      <c r="J4" s="357" t="s">
        <v>221</v>
      </c>
      <c r="K4" s="357">
        <v>100</v>
      </c>
      <c r="L4" s="358">
        <v>57.75</v>
      </c>
      <c r="M4" s="359">
        <f>(E4/K4)</f>
        <v>1500</v>
      </c>
      <c r="N4" s="360">
        <f>(L4/K4)</f>
        <v>0.57750000000000001</v>
      </c>
      <c r="O4" s="361">
        <f>(N4*E4)</f>
        <v>86625</v>
      </c>
      <c r="P4" s="198"/>
      <c r="Q4" s="289"/>
    </row>
    <row r="5" spans="1:17" ht="54" customHeight="1" x14ac:dyDescent="0.25">
      <c r="A5" s="316"/>
      <c r="B5" s="316"/>
      <c r="C5" s="317"/>
      <c r="D5" s="318"/>
      <c r="E5" s="319"/>
      <c r="F5" s="320"/>
      <c r="G5" s="320"/>
      <c r="H5" s="374"/>
      <c r="I5" s="381"/>
      <c r="J5" s="374"/>
      <c r="K5" s="374"/>
      <c r="L5" s="381"/>
      <c r="M5" s="376"/>
      <c r="N5" s="382"/>
      <c r="O5" s="377"/>
      <c r="P5" s="321"/>
    </row>
    <row r="6" spans="1:17" ht="174" customHeight="1" x14ac:dyDescent="0.25">
      <c r="A6" s="102">
        <v>1019</v>
      </c>
      <c r="B6" s="102" t="s">
        <v>26</v>
      </c>
      <c r="C6" s="26" t="s">
        <v>141</v>
      </c>
      <c r="D6" s="99" t="s">
        <v>53</v>
      </c>
      <c r="E6" s="117">
        <v>250000</v>
      </c>
      <c r="F6" s="199" t="s">
        <v>234</v>
      </c>
      <c r="G6" s="199" t="s">
        <v>236</v>
      </c>
      <c r="H6" s="199" t="s">
        <v>234</v>
      </c>
      <c r="I6" s="362" t="s">
        <v>237</v>
      </c>
      <c r="J6" s="363">
        <v>30</v>
      </c>
      <c r="K6" s="363">
        <v>160</v>
      </c>
      <c r="L6" s="364">
        <v>117.9</v>
      </c>
      <c r="M6" s="365">
        <f>(E6/K6)</f>
        <v>1562.5</v>
      </c>
      <c r="N6" s="366">
        <f>(L6/K6)</f>
        <v>0.73687500000000006</v>
      </c>
      <c r="O6" s="367">
        <f>(N6*E6)</f>
        <v>184218.75</v>
      </c>
      <c r="P6" s="200"/>
    </row>
    <row r="7" spans="1:17" ht="174" customHeight="1" x14ac:dyDescent="0.25">
      <c r="A7" s="102">
        <v>1019</v>
      </c>
      <c r="B7" s="102" t="s">
        <v>26</v>
      </c>
      <c r="C7" s="26" t="s">
        <v>141</v>
      </c>
      <c r="D7" s="99" t="s">
        <v>53</v>
      </c>
      <c r="E7" s="117">
        <v>250000</v>
      </c>
      <c r="F7" s="199" t="s">
        <v>250</v>
      </c>
      <c r="G7" s="199" t="s">
        <v>229</v>
      </c>
      <c r="H7" s="199" t="s">
        <v>250</v>
      </c>
      <c r="I7" s="362" t="s">
        <v>252</v>
      </c>
      <c r="J7" s="363">
        <v>33.75</v>
      </c>
      <c r="K7" s="363">
        <v>180</v>
      </c>
      <c r="L7" s="364">
        <v>93.83</v>
      </c>
      <c r="M7" s="365">
        <f>(E7/K7)</f>
        <v>1388.8888888888889</v>
      </c>
      <c r="N7" s="366">
        <f>(L7/K7)</f>
        <v>0.52127777777777773</v>
      </c>
      <c r="O7" s="367">
        <f>(N7*E7)</f>
        <v>130319.44444444444</v>
      </c>
      <c r="P7" s="200"/>
    </row>
    <row r="8" spans="1:17" ht="174" customHeight="1" x14ac:dyDescent="0.25">
      <c r="A8" s="102">
        <v>1019</v>
      </c>
      <c r="B8" s="102" t="s">
        <v>26</v>
      </c>
      <c r="C8" s="26" t="s">
        <v>141</v>
      </c>
      <c r="D8" s="99" t="s">
        <v>53</v>
      </c>
      <c r="E8" s="117">
        <v>250000</v>
      </c>
      <c r="F8" s="199" t="s">
        <v>253</v>
      </c>
      <c r="G8" s="199"/>
      <c r="H8" s="199" t="s">
        <v>255</v>
      </c>
      <c r="I8" s="362" t="s">
        <v>260</v>
      </c>
      <c r="J8" s="363" t="s">
        <v>261</v>
      </c>
      <c r="K8" s="363">
        <v>53</v>
      </c>
      <c r="L8" s="364">
        <v>27.5</v>
      </c>
      <c r="M8" s="365">
        <f>(E8/K8)</f>
        <v>4716.9811320754716</v>
      </c>
      <c r="N8" s="368">
        <f>(L8/K8)</f>
        <v>0.51886792452830188</v>
      </c>
      <c r="O8" s="367">
        <f>(N8*E8)</f>
        <v>129716.98113207547</v>
      </c>
      <c r="P8" s="200"/>
    </row>
    <row r="9" spans="1:17" ht="174" customHeight="1" x14ac:dyDescent="0.25">
      <c r="A9" s="102">
        <v>1019</v>
      </c>
      <c r="B9" s="102" t="s">
        <v>26</v>
      </c>
      <c r="C9" s="26" t="s">
        <v>141</v>
      </c>
      <c r="D9" s="99" t="s">
        <v>53</v>
      </c>
      <c r="E9" s="117">
        <v>250000</v>
      </c>
      <c r="F9" s="199" t="s">
        <v>267</v>
      </c>
      <c r="G9" s="199" t="s">
        <v>271</v>
      </c>
      <c r="H9" s="199" t="s">
        <v>272</v>
      </c>
      <c r="I9" s="362" t="s">
        <v>273</v>
      </c>
      <c r="J9" s="363" t="s">
        <v>274</v>
      </c>
      <c r="K9" s="363">
        <v>90</v>
      </c>
      <c r="L9" s="364">
        <v>51.2</v>
      </c>
      <c r="M9" s="365">
        <f>(E9/K9)</f>
        <v>2777.7777777777778</v>
      </c>
      <c r="N9" s="366">
        <f>(L9/K9)</f>
        <v>0.56888888888888889</v>
      </c>
      <c r="O9" s="367">
        <f>(N9*E9)</f>
        <v>142222.22222222222</v>
      </c>
      <c r="P9" s="200"/>
    </row>
    <row r="10" spans="1:17" ht="15.75" x14ac:dyDescent="0.25">
      <c r="A10" s="316"/>
      <c r="B10" s="316"/>
      <c r="C10" s="317"/>
      <c r="D10" s="325"/>
      <c r="E10" s="319"/>
      <c r="F10" s="320"/>
      <c r="G10" s="323"/>
      <c r="H10" s="374"/>
      <c r="I10" s="393"/>
      <c r="J10" s="374"/>
      <c r="K10" s="374"/>
      <c r="L10" s="375"/>
      <c r="M10" s="376"/>
      <c r="N10" s="377"/>
      <c r="O10" s="377"/>
      <c r="P10" s="324"/>
    </row>
    <row r="11" spans="1:17" ht="129.75" customHeight="1" x14ac:dyDescent="0.25">
      <c r="A11" s="103">
        <v>1031</v>
      </c>
      <c r="B11" s="103" t="s">
        <v>26</v>
      </c>
      <c r="C11" s="93" t="s">
        <v>136</v>
      </c>
      <c r="D11" s="94" t="s">
        <v>28</v>
      </c>
      <c r="E11" s="118">
        <v>200000</v>
      </c>
      <c r="F11" s="201" t="s">
        <v>262</v>
      </c>
      <c r="G11" s="201" t="s">
        <v>263</v>
      </c>
      <c r="H11" s="369" t="s">
        <v>264</v>
      </c>
      <c r="I11" s="370">
        <v>90303</v>
      </c>
      <c r="J11" s="369" t="s">
        <v>265</v>
      </c>
      <c r="K11" s="369">
        <v>144</v>
      </c>
      <c r="L11" s="370">
        <v>65.760000000000005</v>
      </c>
      <c r="M11" s="371">
        <f>(E11/K11)</f>
        <v>1388.8888888888889</v>
      </c>
      <c r="N11" s="372">
        <f>(L11/K11)</f>
        <v>0.45666666666666672</v>
      </c>
      <c r="O11" s="373">
        <f>(N11*E11)</f>
        <v>91333.333333333343</v>
      </c>
      <c r="P11" s="202"/>
    </row>
    <row r="12" spans="1:17" ht="57" customHeight="1" x14ac:dyDescent="0.25">
      <c r="A12" s="316"/>
      <c r="B12" s="316"/>
      <c r="C12" s="322"/>
      <c r="D12" s="318"/>
      <c r="E12" s="319"/>
      <c r="F12" s="320"/>
      <c r="G12" s="323"/>
      <c r="H12" s="374"/>
      <c r="I12" s="393"/>
      <c r="J12" s="374"/>
      <c r="K12" s="374"/>
      <c r="L12" s="375"/>
      <c r="M12" s="376"/>
      <c r="N12" s="377"/>
      <c r="O12" s="377"/>
      <c r="P12" s="324"/>
    </row>
    <row r="13" spans="1:17" ht="156" x14ac:dyDescent="0.25">
      <c r="A13" s="104">
        <v>1081</v>
      </c>
      <c r="B13" s="104" t="s">
        <v>26</v>
      </c>
      <c r="C13" s="69" t="s">
        <v>140</v>
      </c>
      <c r="D13" s="70" t="s">
        <v>33</v>
      </c>
      <c r="E13" s="119">
        <v>200000</v>
      </c>
      <c r="F13" s="201"/>
      <c r="G13" s="201"/>
      <c r="H13" s="369"/>
      <c r="I13" s="370"/>
      <c r="J13" s="369"/>
      <c r="K13" s="369"/>
      <c r="L13" s="370"/>
      <c r="M13" s="371"/>
      <c r="N13" s="372"/>
      <c r="O13" s="373"/>
      <c r="P13" s="203"/>
    </row>
    <row r="14" spans="1:17" ht="67.5" customHeight="1" x14ac:dyDescent="0.25">
      <c r="A14" s="316"/>
      <c r="B14" s="316"/>
      <c r="C14" s="322"/>
      <c r="D14" s="318"/>
      <c r="E14" s="319"/>
      <c r="F14" s="320"/>
      <c r="G14" s="320"/>
      <c r="H14" s="374"/>
      <c r="I14" s="374"/>
      <c r="J14" s="374"/>
      <c r="K14" s="374"/>
      <c r="L14" s="375"/>
      <c r="M14" s="376"/>
      <c r="N14" s="377"/>
      <c r="O14" s="377"/>
      <c r="P14" s="324"/>
    </row>
    <row r="15" spans="1:17" ht="138" customHeight="1" x14ac:dyDescent="0.25">
      <c r="A15" s="103">
        <v>1473</v>
      </c>
      <c r="B15" s="103" t="s">
        <v>26</v>
      </c>
      <c r="C15" s="93" t="s">
        <v>142</v>
      </c>
      <c r="D15" s="94" t="s">
        <v>29</v>
      </c>
      <c r="E15" s="118">
        <v>250000</v>
      </c>
      <c r="F15" s="201" t="s">
        <v>167</v>
      </c>
      <c r="G15" s="201" t="s">
        <v>168</v>
      </c>
      <c r="H15" s="369" t="s">
        <v>169</v>
      </c>
      <c r="I15" s="378" t="s">
        <v>170</v>
      </c>
      <c r="J15" s="369" t="s">
        <v>174</v>
      </c>
      <c r="K15" s="369">
        <v>233</v>
      </c>
      <c r="L15" s="370">
        <v>24.43</v>
      </c>
      <c r="M15" s="371">
        <f>(E15/K15)</f>
        <v>1072.961373390558</v>
      </c>
      <c r="N15" s="379">
        <f>(L15/K15)</f>
        <v>0.10484978540772533</v>
      </c>
      <c r="O15" s="373">
        <f>(N15*E15)</f>
        <v>26212.446351931332</v>
      </c>
      <c r="P15" s="203"/>
    </row>
    <row r="16" spans="1:17" ht="138" customHeight="1" x14ac:dyDescent="0.25">
      <c r="A16" s="103">
        <v>1473</v>
      </c>
      <c r="B16" s="103" t="s">
        <v>26</v>
      </c>
      <c r="C16" s="93" t="s">
        <v>142</v>
      </c>
      <c r="D16" s="94" t="s">
        <v>29</v>
      </c>
      <c r="E16" s="118">
        <v>250000</v>
      </c>
      <c r="F16" s="201" t="s">
        <v>203</v>
      </c>
      <c r="G16" s="201" t="s">
        <v>204</v>
      </c>
      <c r="H16" s="369" t="s">
        <v>198</v>
      </c>
      <c r="I16" s="370" t="s">
        <v>199</v>
      </c>
      <c r="J16" s="369" t="s">
        <v>205</v>
      </c>
      <c r="K16" s="369">
        <v>243</v>
      </c>
      <c r="L16" s="370">
        <v>19.95</v>
      </c>
      <c r="M16" s="371">
        <f>(E16/K16)</f>
        <v>1028.80658436214</v>
      </c>
      <c r="N16" s="379">
        <f>(L16/K16)</f>
        <v>8.2098765432098764E-2</v>
      </c>
      <c r="O16" s="373">
        <f>(N16*E16)</f>
        <v>20524.691358024691</v>
      </c>
      <c r="P16" s="203"/>
    </row>
    <row r="17" spans="1:16" ht="138" customHeight="1" x14ac:dyDescent="0.25">
      <c r="A17" s="103">
        <v>1473</v>
      </c>
      <c r="B17" s="103" t="s">
        <v>26</v>
      </c>
      <c r="C17" s="93" t="s">
        <v>142</v>
      </c>
      <c r="D17" s="94" t="s">
        <v>29</v>
      </c>
      <c r="E17" s="118">
        <v>250000</v>
      </c>
      <c r="F17" s="201" t="s">
        <v>212</v>
      </c>
      <c r="G17" s="201" t="s">
        <v>213</v>
      </c>
      <c r="H17" s="369" t="s">
        <v>212</v>
      </c>
      <c r="I17" s="370" t="s">
        <v>214</v>
      </c>
      <c r="J17" s="369" t="s">
        <v>216</v>
      </c>
      <c r="K17" s="369">
        <v>226</v>
      </c>
      <c r="L17" s="370">
        <v>25.29</v>
      </c>
      <c r="M17" s="371">
        <f>(E17/K17)</f>
        <v>1106.1946902654868</v>
      </c>
      <c r="N17" s="379">
        <f>(L17/K17)</f>
        <v>0.11190265486725663</v>
      </c>
      <c r="O17" s="373">
        <f>(N17*E17)</f>
        <v>27975.663716814157</v>
      </c>
      <c r="P17" s="203"/>
    </row>
    <row r="18" spans="1:16" ht="138" customHeight="1" x14ac:dyDescent="0.25">
      <c r="A18" s="103">
        <v>1473</v>
      </c>
      <c r="B18" s="103" t="s">
        <v>26</v>
      </c>
      <c r="C18" s="93" t="s">
        <v>142</v>
      </c>
      <c r="D18" s="94" t="s">
        <v>29</v>
      </c>
      <c r="E18" s="118">
        <v>250000</v>
      </c>
      <c r="F18" s="201" t="s">
        <v>212</v>
      </c>
      <c r="G18" s="201" t="s">
        <v>213</v>
      </c>
      <c r="H18" s="369" t="s">
        <v>212</v>
      </c>
      <c r="I18" s="370" t="s">
        <v>215</v>
      </c>
      <c r="J18" s="369" t="s">
        <v>217</v>
      </c>
      <c r="K18" s="369">
        <v>82</v>
      </c>
      <c r="L18" s="370">
        <v>20.399999999999999</v>
      </c>
      <c r="M18" s="371">
        <f>(E18/K18)</f>
        <v>3048.7804878048782</v>
      </c>
      <c r="N18" s="372">
        <f>(L18/K18)</f>
        <v>0.24878048780487802</v>
      </c>
      <c r="O18" s="373">
        <f>(N18*E18)</f>
        <v>62195.121951219502</v>
      </c>
      <c r="P18" s="203"/>
    </row>
    <row r="19" spans="1:16" ht="58.5" customHeight="1" x14ac:dyDescent="0.25">
      <c r="A19" s="326"/>
      <c r="B19" s="316"/>
      <c r="C19" s="317"/>
      <c r="D19" s="325"/>
      <c r="E19" s="327"/>
      <c r="F19" s="320"/>
      <c r="G19" s="320"/>
      <c r="H19" s="374"/>
      <c r="I19" s="374"/>
      <c r="J19" s="374"/>
      <c r="K19" s="374"/>
      <c r="L19" s="375"/>
      <c r="M19" s="376"/>
      <c r="N19" s="377"/>
      <c r="O19" s="377"/>
      <c r="P19" s="324"/>
    </row>
    <row r="20" spans="1:16" ht="132" x14ac:dyDescent="0.25">
      <c r="A20" s="103">
        <v>1571</v>
      </c>
      <c r="B20" s="103" t="s">
        <v>26</v>
      </c>
      <c r="C20" s="93" t="s">
        <v>55</v>
      </c>
      <c r="D20" s="94" t="s">
        <v>33</v>
      </c>
      <c r="E20" s="118">
        <v>300000</v>
      </c>
      <c r="F20" s="201"/>
      <c r="G20" s="201"/>
      <c r="H20" s="369"/>
      <c r="I20" s="370"/>
      <c r="J20" s="369"/>
      <c r="K20" s="369"/>
      <c r="L20" s="380"/>
      <c r="M20" s="365"/>
      <c r="N20" s="366"/>
      <c r="O20" s="367"/>
      <c r="P20" s="203"/>
    </row>
    <row r="21" spans="1:16" ht="56.25" customHeight="1" x14ac:dyDescent="0.25">
      <c r="A21" s="326"/>
      <c r="B21" s="316"/>
      <c r="C21" s="317"/>
      <c r="D21" s="325"/>
      <c r="E21" s="327"/>
      <c r="F21" s="320"/>
      <c r="G21" s="320"/>
      <c r="H21" s="374"/>
      <c r="I21" s="374"/>
      <c r="J21" s="374"/>
      <c r="K21" s="374"/>
      <c r="L21" s="375"/>
      <c r="M21" s="376"/>
      <c r="N21" s="377"/>
      <c r="O21" s="377"/>
      <c r="P21" s="324"/>
    </row>
    <row r="22" spans="1:16" ht="108.75" customHeight="1" x14ac:dyDescent="0.25">
      <c r="A22" s="103">
        <v>1662</v>
      </c>
      <c r="B22" s="103" t="s">
        <v>26</v>
      </c>
      <c r="C22" s="95" t="s">
        <v>144</v>
      </c>
      <c r="D22" s="94" t="s">
        <v>31</v>
      </c>
      <c r="E22" s="118">
        <v>100000</v>
      </c>
      <c r="F22" s="201" t="s">
        <v>167</v>
      </c>
      <c r="G22" s="201" t="s">
        <v>168</v>
      </c>
      <c r="H22" s="369" t="s">
        <v>175</v>
      </c>
      <c r="I22" s="370">
        <v>757672</v>
      </c>
      <c r="J22" s="369" t="s">
        <v>176</v>
      </c>
      <c r="K22" s="369">
        <v>75.47</v>
      </c>
      <c r="L22" s="370">
        <v>19.29</v>
      </c>
      <c r="M22" s="371">
        <f>(E22/K22)</f>
        <v>1325.0298131707964</v>
      </c>
      <c r="N22" s="372">
        <f>(L22/K22)</f>
        <v>0.25559825096064659</v>
      </c>
      <c r="O22" s="373">
        <f>(N22*E22)</f>
        <v>25559.825096064658</v>
      </c>
      <c r="P22" s="203"/>
    </row>
    <row r="23" spans="1:16" ht="108.75" customHeight="1" x14ac:dyDescent="0.25">
      <c r="A23" s="103">
        <v>1662</v>
      </c>
      <c r="B23" s="103" t="s">
        <v>26</v>
      </c>
      <c r="C23" s="95" t="s">
        <v>144</v>
      </c>
      <c r="D23" s="94" t="s">
        <v>31</v>
      </c>
      <c r="E23" s="118">
        <v>100000</v>
      </c>
      <c r="F23" s="201" t="s">
        <v>203</v>
      </c>
      <c r="G23" s="201" t="s">
        <v>204</v>
      </c>
      <c r="H23" s="369" t="s">
        <v>201</v>
      </c>
      <c r="I23" s="370" t="s">
        <v>202</v>
      </c>
      <c r="J23" s="369" t="s">
        <v>205</v>
      </c>
      <c r="K23" s="369">
        <v>153</v>
      </c>
      <c r="L23" s="370">
        <v>22.95</v>
      </c>
      <c r="M23" s="371">
        <f>(E23/K23)</f>
        <v>653.59477124183002</v>
      </c>
      <c r="N23" s="372">
        <f>(L23/K23)</f>
        <v>0.15</v>
      </c>
      <c r="O23" s="373">
        <f>(N23*E23)</f>
        <v>15000</v>
      </c>
      <c r="P23" s="203"/>
    </row>
    <row r="24" spans="1:16" ht="108.75" customHeight="1" x14ac:dyDescent="0.25">
      <c r="A24" s="103">
        <v>1662</v>
      </c>
      <c r="B24" s="103" t="s">
        <v>26</v>
      </c>
      <c r="C24" s="95" t="s">
        <v>144</v>
      </c>
      <c r="D24" s="94" t="s">
        <v>31</v>
      </c>
      <c r="E24" s="118">
        <v>100000</v>
      </c>
      <c r="F24" s="201" t="s">
        <v>212</v>
      </c>
      <c r="G24" s="201" t="s">
        <v>213</v>
      </c>
      <c r="H24" s="369" t="s">
        <v>212</v>
      </c>
      <c r="I24" s="370" t="s">
        <v>215</v>
      </c>
      <c r="J24" s="369" t="s">
        <v>217</v>
      </c>
      <c r="K24" s="369">
        <v>82</v>
      </c>
      <c r="L24" s="370">
        <v>20.399999999999999</v>
      </c>
      <c r="M24" s="371">
        <f>(E24/K24)</f>
        <v>1219.5121951219512</v>
      </c>
      <c r="N24" s="372">
        <f>(L24/K24)</f>
        <v>0.24878048780487802</v>
      </c>
      <c r="O24" s="373">
        <f>(N24*E24)</f>
        <v>24878.048780487803</v>
      </c>
      <c r="P24" s="203"/>
    </row>
    <row r="25" spans="1:16" ht="56.25" customHeight="1" x14ac:dyDescent="0.25">
      <c r="A25" s="326"/>
      <c r="B25" s="316"/>
      <c r="C25" s="317"/>
      <c r="D25" s="325"/>
      <c r="E25" s="319"/>
      <c r="F25" s="328"/>
      <c r="G25" s="328"/>
      <c r="H25" s="329"/>
      <c r="I25" s="381"/>
      <c r="J25" s="374"/>
      <c r="K25" s="374"/>
      <c r="L25" s="375"/>
      <c r="M25" s="376"/>
      <c r="N25" s="382"/>
      <c r="O25" s="377"/>
      <c r="P25" s="321"/>
    </row>
    <row r="26" spans="1:16" ht="147.75" customHeight="1" x14ac:dyDescent="0.25">
      <c r="A26" s="105">
        <v>1669</v>
      </c>
      <c r="B26" s="103" t="s">
        <v>26</v>
      </c>
      <c r="C26" s="95" t="s">
        <v>143</v>
      </c>
      <c r="D26" s="94" t="s">
        <v>32</v>
      </c>
      <c r="E26" s="90">
        <v>100000</v>
      </c>
      <c r="F26" s="154" t="s">
        <v>275</v>
      </c>
      <c r="G26" s="154" t="s">
        <v>226</v>
      </c>
      <c r="H26" s="154" t="s">
        <v>275</v>
      </c>
      <c r="I26" s="154" t="s">
        <v>282</v>
      </c>
      <c r="J26" s="154" t="s">
        <v>283</v>
      </c>
      <c r="K26" s="154">
        <v>96</v>
      </c>
      <c r="L26" s="340">
        <v>81.17</v>
      </c>
      <c r="M26" s="193">
        <f>(E26/K26)</f>
        <v>1041.6666666666667</v>
      </c>
      <c r="N26" s="383">
        <f>(L26/K26)</f>
        <v>0.84552083333333339</v>
      </c>
      <c r="O26" s="193">
        <f>(N26*E26)</f>
        <v>84552.083333333343</v>
      </c>
      <c r="P26" s="205"/>
    </row>
    <row r="27" spans="1:16" ht="58.5" customHeight="1" x14ac:dyDescent="0.25">
      <c r="A27" s="316"/>
      <c r="B27" s="316"/>
      <c r="C27" s="317"/>
      <c r="D27" s="325"/>
      <c r="E27" s="327"/>
      <c r="F27" s="330"/>
      <c r="G27" s="330"/>
      <c r="H27" s="384"/>
      <c r="I27" s="330"/>
      <c r="J27" s="384"/>
      <c r="K27" s="384"/>
      <c r="L27" s="385"/>
      <c r="M27" s="345"/>
      <c r="N27" s="344"/>
      <c r="O27" s="343"/>
      <c r="P27" s="331"/>
    </row>
    <row r="28" spans="1:16" ht="74.25" customHeight="1" x14ac:dyDescent="0.25">
      <c r="A28" s="104">
        <v>1868</v>
      </c>
      <c r="B28" s="104" t="s">
        <v>26</v>
      </c>
      <c r="C28" s="69" t="s">
        <v>151</v>
      </c>
      <c r="D28" s="70" t="s">
        <v>33</v>
      </c>
      <c r="E28" s="90">
        <v>200000</v>
      </c>
      <c r="F28" s="201"/>
      <c r="G28" s="201"/>
      <c r="H28" s="201"/>
      <c r="I28" s="201"/>
      <c r="J28" s="201"/>
      <c r="K28" s="386"/>
      <c r="L28" s="387"/>
      <c r="M28" s="365" t="e">
        <f>(E28/K28)</f>
        <v>#DIV/0!</v>
      </c>
      <c r="N28" s="366" t="e">
        <f>(L28/K28)</f>
        <v>#DIV/0!</v>
      </c>
      <c r="O28" s="367" t="e">
        <f>(N28*E28)</f>
        <v>#DIV/0!</v>
      </c>
      <c r="P28" s="203"/>
    </row>
    <row r="29" spans="1:16" ht="74.25" customHeight="1" x14ac:dyDescent="0.25">
      <c r="A29" s="332"/>
      <c r="B29" s="333"/>
      <c r="C29" s="317"/>
      <c r="D29" s="334"/>
      <c r="E29" s="335"/>
      <c r="F29" s="320"/>
      <c r="G29" s="320"/>
      <c r="H29" s="374"/>
      <c r="I29" s="381"/>
      <c r="J29" s="374"/>
      <c r="K29" s="374"/>
      <c r="L29" s="375"/>
      <c r="M29" s="376"/>
      <c r="N29" s="382"/>
      <c r="O29" s="377"/>
      <c r="P29" s="324"/>
    </row>
    <row r="30" spans="1:16" ht="93.75" customHeight="1" x14ac:dyDescent="0.25">
      <c r="A30" s="103">
        <v>1898</v>
      </c>
      <c r="B30" s="103" t="s">
        <v>26</v>
      </c>
      <c r="C30" s="94" t="s">
        <v>147</v>
      </c>
      <c r="D30" s="96" t="s">
        <v>33</v>
      </c>
      <c r="E30" s="120">
        <v>200000</v>
      </c>
      <c r="F30" s="204" t="s">
        <v>177</v>
      </c>
      <c r="G30" s="204" t="s">
        <v>178</v>
      </c>
      <c r="H30" s="216" t="s">
        <v>179</v>
      </c>
      <c r="I30" s="201">
        <v>78649</v>
      </c>
      <c r="J30" s="201">
        <v>96</v>
      </c>
      <c r="K30" s="201">
        <v>96</v>
      </c>
      <c r="L30" s="387">
        <v>57.39</v>
      </c>
      <c r="M30" s="388">
        <f>(E30/K30)</f>
        <v>2083.3333333333335</v>
      </c>
      <c r="N30" s="368">
        <f>(L30/K30)</f>
        <v>0.59781249999999997</v>
      </c>
      <c r="O30" s="389">
        <f>(N30*E30)</f>
        <v>119562.5</v>
      </c>
      <c r="P30" s="202"/>
    </row>
    <row r="31" spans="1:16" ht="93.75" customHeight="1" x14ac:dyDescent="0.25">
      <c r="A31" s="103">
        <v>1898</v>
      </c>
      <c r="B31" s="103" t="s">
        <v>26</v>
      </c>
      <c r="C31" s="94" t="s">
        <v>147</v>
      </c>
      <c r="D31" s="96" t="s">
        <v>33</v>
      </c>
      <c r="E31" s="120">
        <v>200000</v>
      </c>
      <c r="F31" s="204" t="s">
        <v>187</v>
      </c>
      <c r="G31" s="204" t="s">
        <v>193</v>
      </c>
      <c r="H31" s="216" t="s">
        <v>187</v>
      </c>
      <c r="I31" s="370" t="s">
        <v>189</v>
      </c>
      <c r="J31" s="369" t="s">
        <v>194</v>
      </c>
      <c r="K31" s="369">
        <v>96</v>
      </c>
      <c r="L31" s="380">
        <v>45</v>
      </c>
      <c r="M31" s="388">
        <f>(E31/K31)</f>
        <v>2083.3333333333335</v>
      </c>
      <c r="N31" s="368">
        <f>(L31/K31)</f>
        <v>0.46875</v>
      </c>
      <c r="O31" s="389">
        <f>(N31*E31)</f>
        <v>93750</v>
      </c>
      <c r="P31" s="202"/>
    </row>
    <row r="32" spans="1:16" ht="93.75" customHeight="1" x14ac:dyDescent="0.25">
      <c r="A32" s="103">
        <v>1898</v>
      </c>
      <c r="B32" s="103" t="s">
        <v>26</v>
      </c>
      <c r="C32" s="94" t="s">
        <v>147</v>
      </c>
      <c r="D32" s="96" t="s">
        <v>33</v>
      </c>
      <c r="E32" s="120">
        <v>200000</v>
      </c>
      <c r="F32" s="204" t="s">
        <v>222</v>
      </c>
      <c r="G32" s="204" t="s">
        <v>226</v>
      </c>
      <c r="H32" s="216" t="s">
        <v>223</v>
      </c>
      <c r="I32" s="370" t="s">
        <v>224</v>
      </c>
      <c r="J32" s="369" t="s">
        <v>227</v>
      </c>
      <c r="K32" s="369">
        <v>96</v>
      </c>
      <c r="L32" s="380">
        <v>41.84</v>
      </c>
      <c r="M32" s="388">
        <f>(E32/K32)</f>
        <v>2083.3333333333335</v>
      </c>
      <c r="N32" s="368">
        <f>(L32/K32)</f>
        <v>0.43583333333333335</v>
      </c>
      <c r="O32" s="389">
        <f>(N32*E32)</f>
        <v>87166.666666666672</v>
      </c>
      <c r="P32" s="202"/>
    </row>
    <row r="33" spans="1:17" ht="93.75" customHeight="1" x14ac:dyDescent="0.25">
      <c r="A33" s="103">
        <v>1898</v>
      </c>
      <c r="B33" s="103" t="s">
        <v>26</v>
      </c>
      <c r="C33" s="94" t="s">
        <v>147</v>
      </c>
      <c r="D33" s="96" t="s">
        <v>33</v>
      </c>
      <c r="E33" s="120">
        <v>200000</v>
      </c>
      <c r="F33" s="204" t="s">
        <v>262</v>
      </c>
      <c r="G33" s="204" t="s">
        <v>263</v>
      </c>
      <c r="H33" s="216" t="s">
        <v>264</v>
      </c>
      <c r="I33" s="370">
        <v>20311</v>
      </c>
      <c r="J33" s="369" t="s">
        <v>266</v>
      </c>
      <c r="K33" s="369">
        <v>72</v>
      </c>
      <c r="L33" s="380">
        <v>58.25</v>
      </c>
      <c r="M33" s="388">
        <f>(E33/K33)</f>
        <v>2777.7777777777778</v>
      </c>
      <c r="N33" s="368">
        <f>(L33/K33)</f>
        <v>0.80902777777777779</v>
      </c>
      <c r="O33" s="389">
        <f>(N33*E33)</f>
        <v>161805.55555555556</v>
      </c>
      <c r="P33" s="202"/>
    </row>
    <row r="34" spans="1:17" ht="50.25" customHeight="1" x14ac:dyDescent="0.25">
      <c r="A34" s="316"/>
      <c r="B34" s="316"/>
      <c r="C34" s="317"/>
      <c r="D34" s="325"/>
      <c r="E34" s="319"/>
      <c r="F34" s="328"/>
      <c r="G34" s="328"/>
      <c r="H34" s="329"/>
      <c r="I34" s="381"/>
      <c r="J34" s="374"/>
      <c r="K34" s="374"/>
      <c r="L34" s="375"/>
      <c r="M34" s="376"/>
      <c r="N34" s="382"/>
      <c r="O34" s="377"/>
      <c r="P34" s="321"/>
    </row>
    <row r="35" spans="1:17" ht="138.75" customHeight="1" x14ac:dyDescent="0.25">
      <c r="A35" s="103">
        <v>1901</v>
      </c>
      <c r="B35" s="103" t="s">
        <v>26</v>
      </c>
      <c r="C35" s="94" t="s">
        <v>157</v>
      </c>
      <c r="D35" s="96" t="s">
        <v>158</v>
      </c>
      <c r="E35" s="120">
        <v>200000</v>
      </c>
      <c r="F35" s="204" t="s">
        <v>187</v>
      </c>
      <c r="G35" s="204" t="s">
        <v>193</v>
      </c>
      <c r="H35" s="216" t="s">
        <v>187</v>
      </c>
      <c r="I35" s="370" t="s">
        <v>191</v>
      </c>
      <c r="J35" s="369" t="s">
        <v>195</v>
      </c>
      <c r="K35" s="369">
        <v>60</v>
      </c>
      <c r="L35" s="380">
        <v>47</v>
      </c>
      <c r="M35" s="365">
        <f>(E35/K35)</f>
        <v>3333.3333333333335</v>
      </c>
      <c r="N35" s="366">
        <f>(L35/K35)</f>
        <v>0.78333333333333333</v>
      </c>
      <c r="O35" s="367">
        <f>(N35*E35)</f>
        <v>156666.66666666666</v>
      </c>
      <c r="P35" s="202"/>
    </row>
    <row r="36" spans="1:17" ht="56.25" customHeight="1" x14ac:dyDescent="0.25">
      <c r="A36" s="316"/>
      <c r="B36" s="316"/>
      <c r="C36" s="317"/>
      <c r="D36" s="325"/>
      <c r="E36" s="319"/>
      <c r="F36" s="328"/>
      <c r="G36" s="328"/>
      <c r="H36" s="329"/>
      <c r="I36" s="381"/>
      <c r="J36" s="374"/>
      <c r="K36" s="374"/>
      <c r="L36" s="375"/>
      <c r="M36" s="376"/>
      <c r="N36" s="382"/>
      <c r="O36" s="377"/>
      <c r="P36" s="321"/>
    </row>
    <row r="37" spans="1:17" ht="132" x14ac:dyDescent="0.25">
      <c r="A37" s="106">
        <v>2000</v>
      </c>
      <c r="B37" s="104" t="s">
        <v>26</v>
      </c>
      <c r="C37" s="71" t="s">
        <v>146</v>
      </c>
      <c r="D37" s="75" t="s">
        <v>54</v>
      </c>
      <c r="E37" s="118">
        <v>200000</v>
      </c>
      <c r="F37" s="214" t="s">
        <v>231</v>
      </c>
      <c r="G37" s="214" t="s">
        <v>229</v>
      </c>
      <c r="H37" s="274" t="s">
        <v>231</v>
      </c>
      <c r="I37" s="274">
        <v>43274</v>
      </c>
      <c r="J37" s="274">
        <v>30</v>
      </c>
      <c r="K37" s="274">
        <v>80</v>
      </c>
      <c r="L37" s="274">
        <v>52.74</v>
      </c>
      <c r="M37" s="390">
        <f>(E37/K37)</f>
        <v>2500</v>
      </c>
      <c r="N37" s="391">
        <f>(L37/K37)</f>
        <v>0.65925</v>
      </c>
      <c r="O37" s="391">
        <f>(N37*E37)</f>
        <v>131850</v>
      </c>
      <c r="P37" s="206"/>
    </row>
    <row r="38" spans="1:17" ht="132" x14ac:dyDescent="0.25">
      <c r="A38" s="106">
        <v>2000</v>
      </c>
      <c r="B38" s="104" t="s">
        <v>26</v>
      </c>
      <c r="C38" s="71" t="s">
        <v>146</v>
      </c>
      <c r="D38" s="75" t="s">
        <v>54</v>
      </c>
      <c r="E38" s="118">
        <v>200000</v>
      </c>
      <c r="F38" s="214" t="s">
        <v>238</v>
      </c>
      <c r="G38" s="214" t="s">
        <v>239</v>
      </c>
      <c r="H38" s="274" t="s">
        <v>238</v>
      </c>
      <c r="I38" s="274">
        <v>5756</v>
      </c>
      <c r="J38" s="274">
        <v>30</v>
      </c>
      <c r="K38" s="274">
        <v>80</v>
      </c>
      <c r="L38" s="274">
        <v>40.83</v>
      </c>
      <c r="M38" s="390">
        <f>(E38/K38)</f>
        <v>2500</v>
      </c>
      <c r="N38" s="391">
        <f>(L38/K38)</f>
        <v>0.51037500000000002</v>
      </c>
      <c r="O38" s="391">
        <f>(N38*E38)</f>
        <v>102075</v>
      </c>
      <c r="P38" s="206"/>
    </row>
    <row r="39" spans="1:17" ht="132" x14ac:dyDescent="0.25">
      <c r="A39" s="106">
        <v>2000</v>
      </c>
      <c r="B39" s="104" t="s">
        <v>26</v>
      </c>
      <c r="C39" s="71" t="s">
        <v>146</v>
      </c>
      <c r="D39" s="75" t="s">
        <v>54</v>
      </c>
      <c r="E39" s="118">
        <v>200000</v>
      </c>
      <c r="F39" s="214" t="s">
        <v>275</v>
      </c>
      <c r="G39" s="214" t="s">
        <v>226</v>
      </c>
      <c r="H39" s="274" t="s">
        <v>275</v>
      </c>
      <c r="I39" s="392" t="s">
        <v>278</v>
      </c>
      <c r="J39" s="274" t="s">
        <v>279</v>
      </c>
      <c r="K39" s="274">
        <v>80</v>
      </c>
      <c r="L39" s="340">
        <v>40.479999999999997</v>
      </c>
      <c r="M39" s="390">
        <f>(E39/K39)</f>
        <v>2500</v>
      </c>
      <c r="N39" s="391">
        <f>(L39/K39)</f>
        <v>0.50600000000000001</v>
      </c>
      <c r="O39" s="391">
        <f>(N39*E39)</f>
        <v>101200</v>
      </c>
      <c r="P39" s="206"/>
    </row>
    <row r="40" spans="1:17" ht="16.5" thickBot="1" x14ac:dyDescent="0.3">
      <c r="A40" s="107"/>
      <c r="B40" s="107"/>
      <c r="C40" s="97"/>
      <c r="D40" s="100"/>
      <c r="E40" s="121"/>
      <c r="F40" s="209"/>
      <c r="G40" s="209"/>
      <c r="H40" s="209"/>
      <c r="I40" s="209"/>
      <c r="J40" s="209"/>
      <c r="K40" s="209"/>
      <c r="L40" s="209"/>
      <c r="M40" s="338"/>
      <c r="N40" s="207"/>
      <c r="O40" s="207"/>
      <c r="P40" s="208"/>
    </row>
    <row r="41" spans="1:17" x14ac:dyDescent="0.25">
      <c r="P41" s="139"/>
      <c r="Q41" s="73"/>
    </row>
    <row r="42" spans="1:17" x14ac:dyDescent="0.25">
      <c r="P42" s="139"/>
      <c r="Q42" s="73"/>
    </row>
    <row r="43" spans="1:17" x14ac:dyDescent="0.25">
      <c r="P43" s="139"/>
      <c r="Q43" s="73"/>
    </row>
    <row r="44" spans="1:17" x14ac:dyDescent="0.25">
      <c r="P44" s="139"/>
      <c r="Q44" s="73"/>
    </row>
    <row r="45" spans="1:17" x14ac:dyDescent="0.25">
      <c r="P45" s="139"/>
      <c r="Q45" s="73"/>
    </row>
    <row r="46" spans="1:17" x14ac:dyDescent="0.25">
      <c r="P46" s="139"/>
      <c r="Q46" s="73"/>
    </row>
    <row r="47" spans="1:17" x14ac:dyDescent="0.25">
      <c r="P47" s="139"/>
      <c r="Q47" s="73"/>
    </row>
    <row r="48" spans="1:17" x14ac:dyDescent="0.25">
      <c r="P48" s="139"/>
      <c r="Q48" s="73"/>
    </row>
    <row r="49" spans="16:17" x14ac:dyDescent="0.25">
      <c r="P49" s="139"/>
      <c r="Q49" s="73"/>
    </row>
    <row r="50" spans="16:17" x14ac:dyDescent="0.25">
      <c r="P50" s="139"/>
      <c r="Q50" s="73"/>
    </row>
    <row r="51" spans="16:17" x14ac:dyDescent="0.25">
      <c r="P51" s="139"/>
      <c r="Q51" s="73"/>
    </row>
    <row r="52" spans="16:17" x14ac:dyDescent="0.25">
      <c r="P52" s="139"/>
      <c r="Q52" s="73"/>
    </row>
    <row r="53" spans="16:17" x14ac:dyDescent="0.25">
      <c r="P53" s="139"/>
      <c r="Q53" s="73"/>
    </row>
    <row r="54" spans="16:17" x14ac:dyDescent="0.25">
      <c r="P54" s="139"/>
      <c r="Q54" s="73"/>
    </row>
    <row r="55" spans="16:17" x14ac:dyDescent="0.25">
      <c r="P55" s="139"/>
      <c r="Q55" s="73"/>
    </row>
    <row r="56" spans="16:17" x14ac:dyDescent="0.25">
      <c r="P56" s="139"/>
      <c r="Q56" s="73"/>
    </row>
    <row r="57" spans="16:17" x14ac:dyDescent="0.25">
      <c r="P57" s="139"/>
      <c r="Q57" s="73"/>
    </row>
    <row r="58" spans="16:17" x14ac:dyDescent="0.25">
      <c r="P58" s="139"/>
      <c r="Q58" s="73"/>
    </row>
    <row r="59" spans="16:17" x14ac:dyDescent="0.25">
      <c r="P59" s="139"/>
      <c r="Q59" s="73"/>
    </row>
    <row r="60" spans="16:17" x14ac:dyDescent="0.25">
      <c r="P60" s="139"/>
      <c r="Q60" s="73"/>
    </row>
    <row r="61" spans="16:17" x14ac:dyDescent="0.25">
      <c r="P61" s="139"/>
      <c r="Q61" s="73"/>
    </row>
  </sheetData>
  <protectedRanges>
    <protectedRange password="CA95" sqref="F1:L3 F14:L14 F10 H10:L10 F21:L21 F19:L19 F25:L25 F34:L34 F36:L36 F5:L5 F12 H12:L12 F27:L29" name="Range1"/>
    <protectedRange password="CA95" sqref="F28:L28" name="Range1_41"/>
    <protectedRange password="CA95" sqref="F20:L20" name="Range1_44"/>
    <protectedRange password="CA95" sqref="F15:L15" name="Range1_1"/>
    <protectedRange password="CA95" sqref="F22:L22" name="Range1_2"/>
    <protectedRange password="CA95" sqref="F30:L30" name="Range1_3"/>
    <protectedRange password="CA95" sqref="F30:L30" name="Range1_13_1"/>
    <protectedRange password="CA95" sqref="F31:L31" name="Range1_4"/>
    <protectedRange password="CA95" sqref="F31:L31" name="Range1_13_2"/>
    <protectedRange password="CA95" sqref="F35:L35" name="Range1_5"/>
    <protectedRange password="CA95" sqref="F35:L35" name="Range1_13_3"/>
    <protectedRange password="CA95" sqref="F16:L16" name="Range1_6"/>
    <protectedRange password="CA95" sqref="F23:L23" name="Range1_7"/>
    <protectedRange password="CA95" sqref="F17:L17" name="Range1_8"/>
    <protectedRange password="CA95" sqref="F24:L24" name="Range1_9"/>
    <protectedRange password="CA95" sqref="F4:L4" name="Range1_10"/>
    <protectedRange password="CA95" sqref="F32:L32" name="Range1_11"/>
    <protectedRange password="CA95" sqref="F32:L32" name="Range1_13"/>
    <protectedRange password="CA95" sqref="F6:L6" name="Range1_32_1"/>
    <protectedRange password="CA95" sqref="F18:L18" name="Range1_15"/>
    <protectedRange password="CA95" sqref="F7:L7" name="Range1_32"/>
    <protectedRange password="CA95" sqref="F8:L8" name="Range1_32_2"/>
    <protectedRange password="CA95" sqref="F13 H13:L13 F11 H11:L11" name="Range1_12"/>
    <protectedRange password="CA95" sqref="F33:L33" name="Range1_14"/>
    <protectedRange password="CA95" sqref="F33:L33" name="Range1_13_4"/>
    <protectedRange password="CA95" sqref="F9:L9" name="Range1_32_3"/>
    <protectedRange password="CA95" sqref="F26:L26" name="Range1_16"/>
  </protectedRanges>
  <conditionalFormatting sqref="F14:G14">
    <cfRule type="colorScale" priority="128">
      <colorScale>
        <cfvo type="min"/>
        <cfvo type="max"/>
        <color rgb="FFFF7128"/>
        <color rgb="FFFFEF9C"/>
      </colorScale>
    </cfRule>
  </conditionalFormatting>
  <conditionalFormatting sqref="F21:G21">
    <cfRule type="colorScale" priority="127">
      <colorScale>
        <cfvo type="min"/>
        <cfvo type="max"/>
        <color rgb="FFFF7128"/>
        <color rgb="FFFFEF9C"/>
      </colorScale>
    </cfRule>
  </conditionalFormatting>
  <conditionalFormatting sqref="D40">
    <cfRule type="colorScale" priority="126">
      <colorScale>
        <cfvo type="min"/>
        <cfvo type="max"/>
        <color rgb="FFFF7128"/>
        <color rgb="FFFFEF9C"/>
      </colorScale>
    </cfRule>
  </conditionalFormatting>
  <conditionalFormatting sqref="D9">
    <cfRule type="colorScale" priority="123">
      <colorScale>
        <cfvo type="min"/>
        <cfvo type="max"/>
        <color rgb="FFFF7128"/>
        <color rgb="FFFFEF9C"/>
      </colorScale>
    </cfRule>
  </conditionalFormatting>
  <conditionalFormatting sqref="D10">
    <cfRule type="colorScale" priority="122">
      <colorScale>
        <cfvo type="min"/>
        <cfvo type="max"/>
        <color rgb="FFFF7128"/>
        <color rgb="FFFFEF9C"/>
      </colorScale>
    </cfRule>
  </conditionalFormatting>
  <conditionalFormatting sqref="D34">
    <cfRule type="colorScale" priority="117">
      <colorScale>
        <cfvo type="min"/>
        <cfvo type="max"/>
        <color rgb="FFFF7128"/>
        <color rgb="FFFFEF9C"/>
      </colorScale>
    </cfRule>
  </conditionalFormatting>
  <conditionalFormatting sqref="D33">
    <cfRule type="colorScale" priority="116">
      <colorScale>
        <cfvo type="min"/>
        <cfvo type="max"/>
        <color rgb="FFFF7128"/>
        <color rgb="FFFFEF9C"/>
      </colorScale>
    </cfRule>
  </conditionalFormatting>
  <conditionalFormatting sqref="M28:O28">
    <cfRule type="colorScale" priority="115">
      <colorScale>
        <cfvo type="min"/>
        <cfvo type="max"/>
        <color rgb="FFFF7128"/>
        <color rgb="FFFFEF9C"/>
      </colorScale>
    </cfRule>
  </conditionalFormatting>
  <conditionalFormatting sqref="M28">
    <cfRule type="colorScale" priority="114">
      <colorScale>
        <cfvo type="min"/>
        <cfvo type="max"/>
        <color rgb="FFFF7128"/>
        <color rgb="FFFFEF9C"/>
      </colorScale>
    </cfRule>
  </conditionalFormatting>
  <conditionalFormatting sqref="F28:G28">
    <cfRule type="colorScale" priority="113">
      <colorScale>
        <cfvo type="min"/>
        <cfvo type="max"/>
        <color rgb="FFFF7128"/>
        <color rgb="FFFFEF9C"/>
      </colorScale>
    </cfRule>
  </conditionalFormatting>
  <conditionalFormatting sqref="D18">
    <cfRule type="colorScale" priority="112">
      <colorScale>
        <cfvo type="min"/>
        <cfvo type="max"/>
        <color rgb="FFFF7128"/>
        <color rgb="FFFFEF9C"/>
      </colorScale>
    </cfRule>
  </conditionalFormatting>
  <conditionalFormatting sqref="D19">
    <cfRule type="colorScale" priority="111">
      <colorScale>
        <cfvo type="min"/>
        <cfvo type="max"/>
        <color rgb="FFFF7128"/>
        <color rgb="FFFFEF9C"/>
      </colorScale>
    </cfRule>
  </conditionalFormatting>
  <conditionalFormatting sqref="D24">
    <cfRule type="colorScale" priority="107">
      <colorScale>
        <cfvo type="min"/>
        <cfvo type="max"/>
        <color rgb="FFFF7128"/>
        <color rgb="FFFFEF9C"/>
      </colorScale>
    </cfRule>
  </conditionalFormatting>
  <conditionalFormatting sqref="D25">
    <cfRule type="colorScale" priority="106">
      <colorScale>
        <cfvo type="min"/>
        <cfvo type="max"/>
        <color rgb="FFFF7128"/>
        <color rgb="FFFFEF9C"/>
      </colorScale>
    </cfRule>
  </conditionalFormatting>
  <conditionalFormatting sqref="M20:O20">
    <cfRule type="colorScale" priority="105">
      <colorScale>
        <cfvo type="min"/>
        <cfvo type="max"/>
        <color rgb="FFFF7128"/>
        <color rgb="FFFFEF9C"/>
      </colorScale>
    </cfRule>
  </conditionalFormatting>
  <conditionalFormatting sqref="M20">
    <cfRule type="colorScale" priority="104">
      <colorScale>
        <cfvo type="min"/>
        <cfvo type="max"/>
        <color rgb="FFFF7128"/>
        <color rgb="FFFFEF9C"/>
      </colorScale>
    </cfRule>
  </conditionalFormatting>
  <conditionalFormatting sqref="F20:G20">
    <cfRule type="colorScale" priority="103">
      <colorScale>
        <cfvo type="min"/>
        <cfvo type="max"/>
        <color rgb="FFFF7128"/>
        <color rgb="FFFFEF9C"/>
      </colorScale>
    </cfRule>
  </conditionalFormatting>
  <conditionalFormatting sqref="F10">
    <cfRule type="colorScale" priority="130">
      <colorScale>
        <cfvo type="min"/>
        <cfvo type="max"/>
        <color rgb="FFFF7128"/>
        <color rgb="FFFFEF9C"/>
      </colorScale>
    </cfRule>
  </conditionalFormatting>
  <conditionalFormatting sqref="D4:D5">
    <cfRule type="colorScale" priority="102">
      <colorScale>
        <cfvo type="min"/>
        <cfvo type="max"/>
        <color rgb="FFFF7128"/>
        <color rgb="FFFFEF9C"/>
      </colorScale>
    </cfRule>
  </conditionalFormatting>
  <conditionalFormatting sqref="F5">
    <cfRule type="colorScale" priority="101">
      <colorScale>
        <cfvo type="min"/>
        <cfvo type="max"/>
        <color rgb="FFFF7128"/>
        <color rgb="FFFFEF9C"/>
      </colorScale>
    </cfRule>
  </conditionalFormatting>
  <conditionalFormatting sqref="G5">
    <cfRule type="colorScale" priority="100">
      <colorScale>
        <cfvo type="min"/>
        <cfvo type="max"/>
        <color rgb="FFFF7128"/>
        <color rgb="FFFFEF9C"/>
      </colorScale>
    </cfRule>
  </conditionalFormatting>
  <conditionalFormatting sqref="D26">
    <cfRule type="colorScale" priority="99">
      <colorScale>
        <cfvo type="min"/>
        <cfvo type="max"/>
        <color rgb="FFFF7128"/>
        <color rgb="FFFFEF9C"/>
      </colorScale>
    </cfRule>
  </conditionalFormatting>
  <conditionalFormatting sqref="D27">
    <cfRule type="colorScale" priority="97">
      <colorScale>
        <cfvo type="min"/>
        <cfvo type="max"/>
        <color rgb="FFFF7128"/>
        <color rgb="FFFFEF9C"/>
      </colorScale>
    </cfRule>
  </conditionalFormatting>
  <conditionalFormatting sqref="D20">
    <cfRule type="colorScale" priority="96">
      <colorScale>
        <cfvo type="min"/>
        <cfvo type="max"/>
        <color rgb="FFFF7128"/>
        <color rgb="FFFFEF9C"/>
      </colorScale>
    </cfRule>
  </conditionalFormatting>
  <conditionalFormatting sqref="F19:G19">
    <cfRule type="colorScale" priority="94">
      <colorScale>
        <cfvo type="min"/>
        <cfvo type="max"/>
        <color rgb="FFFF7128"/>
        <color rgb="FFFFEF9C"/>
      </colorScale>
    </cfRule>
  </conditionalFormatting>
  <conditionalFormatting sqref="D21">
    <cfRule type="colorScale" priority="93">
      <colorScale>
        <cfvo type="min"/>
        <cfvo type="max"/>
        <color rgb="FFFF7128"/>
        <color rgb="FFFFEF9C"/>
      </colorScale>
    </cfRule>
  </conditionalFormatting>
  <conditionalFormatting sqref="D12">
    <cfRule type="colorScale" priority="89">
      <colorScale>
        <cfvo type="min"/>
        <cfvo type="max"/>
        <color rgb="FFFF7128"/>
        <color rgb="FFFFEF9C"/>
      </colorScale>
    </cfRule>
  </conditionalFormatting>
  <conditionalFormatting sqref="F12">
    <cfRule type="colorScale" priority="90">
      <colorScale>
        <cfvo type="min"/>
        <cfvo type="max"/>
        <color rgb="FFFF7128"/>
        <color rgb="FFFFEF9C"/>
      </colorScale>
    </cfRule>
  </conditionalFormatting>
  <conditionalFormatting sqref="D11">
    <cfRule type="colorScale" priority="88">
      <colorScale>
        <cfvo type="min"/>
        <cfvo type="max"/>
        <color rgb="FFFF7128"/>
        <color rgb="FFFFEF9C"/>
      </colorScale>
    </cfRule>
  </conditionalFormatting>
  <conditionalFormatting sqref="F27:G27">
    <cfRule type="colorScale" priority="87">
      <colorScale>
        <cfvo type="min"/>
        <cfvo type="max"/>
        <color rgb="FFFF7128"/>
        <color rgb="FFFFEF9C"/>
      </colorScale>
    </cfRule>
  </conditionalFormatting>
  <conditionalFormatting sqref="D13">
    <cfRule type="colorScale" priority="83">
      <colorScale>
        <cfvo type="min"/>
        <cfvo type="max"/>
        <color rgb="FFFF7128"/>
        <color rgb="FFFFEF9C"/>
      </colorScale>
    </cfRule>
  </conditionalFormatting>
  <conditionalFormatting sqref="D14">
    <cfRule type="colorScale" priority="82">
      <colorScale>
        <cfvo type="min"/>
        <cfvo type="max"/>
        <color rgb="FFFF7128"/>
        <color rgb="FFFFEF9C"/>
      </colorScale>
    </cfRule>
  </conditionalFormatting>
  <conditionalFormatting sqref="D28">
    <cfRule type="colorScale" priority="81">
      <colorScale>
        <cfvo type="min"/>
        <cfvo type="max"/>
        <color rgb="FFFF7128"/>
        <color rgb="FFFFEF9C"/>
      </colorScale>
    </cfRule>
  </conditionalFormatting>
  <conditionalFormatting sqref="D36">
    <cfRule type="colorScale" priority="78">
      <colorScale>
        <cfvo type="min"/>
        <cfvo type="max"/>
        <color rgb="FFFF7128"/>
        <color rgb="FFFFEF9C"/>
      </colorScale>
    </cfRule>
  </conditionalFormatting>
  <conditionalFormatting sqref="D35">
    <cfRule type="colorScale" priority="77">
      <colorScale>
        <cfvo type="min"/>
        <cfvo type="max"/>
        <color rgb="FFFF7128"/>
        <color rgb="FFFFEF9C"/>
      </colorScale>
    </cfRule>
  </conditionalFormatting>
  <conditionalFormatting sqref="F29:G29">
    <cfRule type="colorScale" priority="131">
      <colorScale>
        <cfvo type="min"/>
        <cfvo type="max"/>
        <color rgb="FFFF7128"/>
        <color rgb="FFFFEF9C"/>
      </colorScale>
    </cfRule>
  </conditionalFormatting>
  <conditionalFormatting sqref="D29">
    <cfRule type="colorScale" priority="132">
      <colorScale>
        <cfvo type="min"/>
        <cfvo type="max"/>
        <color rgb="FFFF7128"/>
        <color rgb="FFFFEF9C"/>
      </colorScale>
    </cfRule>
  </conditionalFormatting>
  <conditionalFormatting sqref="D30">
    <cfRule type="colorScale" priority="72">
      <colorScale>
        <cfvo type="min"/>
        <cfvo type="max"/>
        <color rgb="FFFF7128"/>
        <color rgb="FFFFEF9C"/>
      </colorScale>
    </cfRule>
  </conditionalFormatting>
  <conditionalFormatting sqref="M30:O30">
    <cfRule type="colorScale" priority="71">
      <colorScale>
        <cfvo type="min"/>
        <cfvo type="max"/>
        <color rgb="FFFF7128"/>
        <color rgb="FFFFEF9C"/>
      </colorScale>
    </cfRule>
  </conditionalFormatting>
  <conditionalFormatting sqref="M30">
    <cfRule type="colorScale" priority="70">
      <colorScale>
        <cfvo type="min"/>
        <cfvo type="max"/>
        <color rgb="FFFF7128"/>
        <color rgb="FFFFEF9C"/>
      </colorScale>
    </cfRule>
  </conditionalFormatting>
  <conditionalFormatting sqref="M35:O35">
    <cfRule type="colorScale" priority="67">
      <colorScale>
        <cfvo type="min"/>
        <cfvo type="max"/>
        <color rgb="FFFF7128"/>
        <color rgb="FFFFEF9C"/>
      </colorScale>
    </cfRule>
  </conditionalFormatting>
  <conditionalFormatting sqref="M35">
    <cfRule type="colorScale" priority="66">
      <colorScale>
        <cfvo type="min"/>
        <cfvo type="max"/>
        <color rgb="FFFF7128"/>
        <color rgb="FFFFEF9C"/>
      </colorScale>
    </cfRule>
  </conditionalFormatting>
  <conditionalFormatting sqref="D15">
    <cfRule type="colorScale" priority="65">
      <colorScale>
        <cfvo type="min"/>
        <cfvo type="max"/>
        <color rgb="FFFF7128"/>
        <color rgb="FFFFEF9C"/>
      </colorScale>
    </cfRule>
  </conditionalFormatting>
  <conditionalFormatting sqref="F15:G15">
    <cfRule type="colorScale" priority="64">
      <colorScale>
        <cfvo type="min"/>
        <cfvo type="max"/>
        <color rgb="FFFF7128"/>
        <color rgb="FFFFEF9C"/>
      </colorScale>
    </cfRule>
  </conditionalFormatting>
  <conditionalFormatting sqref="D22">
    <cfRule type="colorScale" priority="62">
      <colorScale>
        <cfvo type="min"/>
        <cfvo type="max"/>
        <color rgb="FFFF7128"/>
        <color rgb="FFFFEF9C"/>
      </colorScale>
    </cfRule>
  </conditionalFormatting>
  <conditionalFormatting sqref="F22:G22">
    <cfRule type="colorScale" priority="61">
      <colorScale>
        <cfvo type="min"/>
        <cfvo type="max"/>
        <color rgb="FFFF7128"/>
        <color rgb="FFFFEF9C"/>
      </colorScale>
    </cfRule>
  </conditionalFormatting>
  <conditionalFormatting sqref="D16">
    <cfRule type="colorScale" priority="59">
      <colorScale>
        <cfvo type="min"/>
        <cfvo type="max"/>
        <color rgb="FFFF7128"/>
        <color rgb="FFFFEF9C"/>
      </colorScale>
    </cfRule>
  </conditionalFormatting>
  <conditionalFormatting sqref="F16:G16">
    <cfRule type="colorScale" priority="58">
      <colorScale>
        <cfvo type="min"/>
        <cfvo type="max"/>
        <color rgb="FFFF7128"/>
        <color rgb="FFFFEF9C"/>
      </colorScale>
    </cfRule>
  </conditionalFormatting>
  <conditionalFormatting sqref="D23">
    <cfRule type="colorScale" priority="56">
      <colorScale>
        <cfvo type="min"/>
        <cfvo type="max"/>
        <color rgb="FFFF7128"/>
        <color rgb="FFFFEF9C"/>
      </colorScale>
    </cfRule>
  </conditionalFormatting>
  <conditionalFormatting sqref="F23:G23">
    <cfRule type="colorScale" priority="55">
      <colorScale>
        <cfvo type="min"/>
        <cfvo type="max"/>
        <color rgb="FFFF7128"/>
        <color rgb="FFFFEF9C"/>
      </colorScale>
    </cfRule>
  </conditionalFormatting>
  <conditionalFormatting sqref="F24:G24">
    <cfRule type="colorScale" priority="54">
      <colorScale>
        <cfvo type="min"/>
        <cfvo type="max"/>
        <color rgb="FFFF7128"/>
        <color rgb="FFFFEF9C"/>
      </colorScale>
    </cfRule>
  </conditionalFormatting>
  <conditionalFormatting sqref="F4">
    <cfRule type="colorScale" priority="53">
      <colorScale>
        <cfvo type="min"/>
        <cfvo type="max"/>
        <color rgb="FFFF7128"/>
        <color rgb="FFFFEF9C"/>
      </colorScale>
    </cfRule>
  </conditionalFormatting>
  <conditionalFormatting sqref="G4">
    <cfRule type="colorScale" priority="52">
      <colorScale>
        <cfvo type="min"/>
        <cfvo type="max"/>
        <color rgb="FFFF7128"/>
        <color rgb="FFFFEF9C"/>
      </colorScale>
    </cfRule>
  </conditionalFormatting>
  <conditionalFormatting sqref="D31">
    <cfRule type="colorScale" priority="51">
      <colorScale>
        <cfvo type="min"/>
        <cfvo type="max"/>
        <color rgb="FFFF7128"/>
        <color rgb="FFFFEF9C"/>
      </colorScale>
    </cfRule>
  </conditionalFormatting>
  <conditionalFormatting sqref="M31:O31">
    <cfRule type="colorScale" priority="50">
      <colorScale>
        <cfvo type="min"/>
        <cfvo type="max"/>
        <color rgb="FFFF7128"/>
        <color rgb="FFFFEF9C"/>
      </colorScale>
    </cfRule>
  </conditionalFormatting>
  <conditionalFormatting sqref="M31">
    <cfRule type="colorScale" priority="49">
      <colorScale>
        <cfvo type="min"/>
        <cfvo type="max"/>
        <color rgb="FFFF7128"/>
        <color rgb="FFFFEF9C"/>
      </colorScale>
    </cfRule>
  </conditionalFormatting>
  <conditionalFormatting sqref="D17">
    <cfRule type="colorScale" priority="42">
      <colorScale>
        <cfvo type="min"/>
        <cfvo type="max"/>
        <color rgb="FFFF7128"/>
        <color rgb="FFFFEF9C"/>
      </colorScale>
    </cfRule>
  </conditionalFormatting>
  <conditionalFormatting sqref="F17:G17">
    <cfRule type="colorScale" priority="41">
      <colorScale>
        <cfvo type="min"/>
        <cfvo type="max"/>
        <color rgb="FFFF7128"/>
        <color rgb="FFFFEF9C"/>
      </colorScale>
    </cfRule>
  </conditionalFormatting>
  <conditionalFormatting sqref="F18:G18">
    <cfRule type="colorScale" priority="38">
      <colorScale>
        <cfvo type="min"/>
        <cfvo type="max"/>
        <color rgb="FFFF7128"/>
        <color rgb="FFFFEF9C"/>
      </colorScale>
    </cfRule>
  </conditionalFormatting>
  <conditionalFormatting sqref="D6">
    <cfRule type="colorScale" priority="37">
      <colorScale>
        <cfvo type="min"/>
        <cfvo type="max"/>
        <color rgb="FFFF7128"/>
        <color rgb="FFFFEF9C"/>
      </colorScale>
    </cfRule>
  </conditionalFormatting>
  <conditionalFormatting sqref="M6:O6">
    <cfRule type="colorScale" priority="36">
      <colorScale>
        <cfvo type="min"/>
        <cfvo type="max"/>
        <color rgb="FFFF7128"/>
        <color rgb="FFFFEF9C"/>
      </colorScale>
    </cfRule>
  </conditionalFormatting>
  <conditionalFormatting sqref="M6">
    <cfRule type="colorScale" priority="35">
      <colorScale>
        <cfvo type="min"/>
        <cfvo type="max"/>
        <color rgb="FFFF7128"/>
        <color rgb="FFFFEF9C"/>
      </colorScale>
    </cfRule>
  </conditionalFormatting>
  <conditionalFormatting sqref="F6:G6">
    <cfRule type="colorScale" priority="34">
      <colorScale>
        <cfvo type="min"/>
        <cfvo type="max"/>
        <color rgb="FFFF7128"/>
        <color rgb="FFFFEF9C"/>
      </colorScale>
    </cfRule>
  </conditionalFormatting>
  <conditionalFormatting sqref="H6">
    <cfRule type="colorScale" priority="33">
      <colorScale>
        <cfvo type="min"/>
        <cfvo type="max"/>
        <color rgb="FFFF7128"/>
        <color rgb="FFFFEF9C"/>
      </colorScale>
    </cfRule>
  </conditionalFormatting>
  <conditionalFormatting sqref="D7">
    <cfRule type="colorScale" priority="28">
      <colorScale>
        <cfvo type="min"/>
        <cfvo type="max"/>
        <color rgb="FFFF7128"/>
        <color rgb="FFFFEF9C"/>
      </colorScale>
    </cfRule>
  </conditionalFormatting>
  <conditionalFormatting sqref="M7:O7">
    <cfRule type="colorScale" priority="27">
      <colorScale>
        <cfvo type="min"/>
        <cfvo type="max"/>
        <color rgb="FFFF7128"/>
        <color rgb="FFFFEF9C"/>
      </colorScale>
    </cfRule>
  </conditionalFormatting>
  <conditionalFormatting sqref="M7">
    <cfRule type="colorScale" priority="26">
      <colorScale>
        <cfvo type="min"/>
        <cfvo type="max"/>
        <color rgb="FFFF7128"/>
        <color rgb="FFFFEF9C"/>
      </colorScale>
    </cfRule>
  </conditionalFormatting>
  <conditionalFormatting sqref="F7:G7">
    <cfRule type="colorScale" priority="25">
      <colorScale>
        <cfvo type="min"/>
        <cfvo type="max"/>
        <color rgb="FFFF7128"/>
        <color rgb="FFFFEF9C"/>
      </colorScale>
    </cfRule>
  </conditionalFormatting>
  <conditionalFormatting sqref="H7">
    <cfRule type="colorScale" priority="24">
      <colorScale>
        <cfvo type="min"/>
        <cfvo type="max"/>
        <color rgb="FFFF7128"/>
        <color rgb="FFFFEF9C"/>
      </colorScale>
    </cfRule>
  </conditionalFormatting>
  <conditionalFormatting sqref="F13">
    <cfRule type="colorScale" priority="19">
      <colorScale>
        <cfvo type="min"/>
        <cfvo type="max"/>
        <color rgb="FFFF7128"/>
        <color rgb="FFFFEF9C"/>
      </colorScale>
    </cfRule>
  </conditionalFormatting>
  <conditionalFormatting sqref="G13">
    <cfRule type="colorScale" priority="18">
      <colorScale>
        <cfvo type="min"/>
        <cfvo type="max"/>
        <color rgb="FFFF7128"/>
        <color rgb="FFFFEF9C"/>
      </colorScale>
    </cfRule>
  </conditionalFormatting>
  <conditionalFormatting sqref="D32">
    <cfRule type="colorScale" priority="17">
      <colorScale>
        <cfvo type="min"/>
        <cfvo type="max"/>
        <color rgb="FFFF7128"/>
        <color rgb="FFFFEF9C"/>
      </colorScale>
    </cfRule>
  </conditionalFormatting>
  <conditionalFormatting sqref="M32:O32">
    <cfRule type="colorScale" priority="16">
      <colorScale>
        <cfvo type="min"/>
        <cfvo type="max"/>
        <color rgb="FFFF7128"/>
        <color rgb="FFFFEF9C"/>
      </colorScale>
    </cfRule>
  </conditionalFormatting>
  <conditionalFormatting sqref="M32">
    <cfRule type="colorScale" priority="15">
      <colorScale>
        <cfvo type="min"/>
        <cfvo type="max"/>
        <color rgb="FFFF7128"/>
        <color rgb="FFFFEF9C"/>
      </colorScale>
    </cfRule>
  </conditionalFormatting>
  <conditionalFormatting sqref="M33:O33">
    <cfRule type="colorScale" priority="14">
      <colorScale>
        <cfvo type="min"/>
        <cfvo type="max"/>
        <color rgb="FFFF7128"/>
        <color rgb="FFFFEF9C"/>
      </colorScale>
    </cfRule>
  </conditionalFormatting>
  <conditionalFormatting sqref="M33">
    <cfRule type="colorScale" priority="13">
      <colorScale>
        <cfvo type="min"/>
        <cfvo type="max"/>
        <color rgb="FFFF7128"/>
        <color rgb="FFFFEF9C"/>
      </colorScale>
    </cfRule>
  </conditionalFormatting>
  <conditionalFormatting sqref="D8">
    <cfRule type="colorScale" priority="12">
      <colorScale>
        <cfvo type="min"/>
        <cfvo type="max"/>
        <color rgb="FFFF7128"/>
        <color rgb="FFFFEF9C"/>
      </colorScale>
    </cfRule>
  </conditionalFormatting>
  <conditionalFormatting sqref="M8:O8">
    <cfRule type="colorScale" priority="11">
      <colorScale>
        <cfvo type="min"/>
        <cfvo type="max"/>
        <color rgb="FFFF7128"/>
        <color rgb="FFFFEF9C"/>
      </colorScale>
    </cfRule>
  </conditionalFormatting>
  <conditionalFormatting sqref="M8">
    <cfRule type="colorScale" priority="10">
      <colorScale>
        <cfvo type="min"/>
        <cfvo type="max"/>
        <color rgb="FFFF7128"/>
        <color rgb="FFFFEF9C"/>
      </colorScale>
    </cfRule>
  </conditionalFormatting>
  <conditionalFormatting sqref="F8:G8">
    <cfRule type="colorScale" priority="9">
      <colorScale>
        <cfvo type="min"/>
        <cfvo type="max"/>
        <color rgb="FFFF7128"/>
        <color rgb="FFFFEF9C"/>
      </colorScale>
    </cfRule>
  </conditionalFormatting>
  <conditionalFormatting sqref="H8">
    <cfRule type="colorScale" priority="8">
      <colorScale>
        <cfvo type="min"/>
        <cfvo type="max"/>
        <color rgb="FFFF7128"/>
        <color rgb="FFFFEF9C"/>
      </colorScale>
    </cfRule>
  </conditionalFormatting>
  <conditionalFormatting sqref="M9:O9">
    <cfRule type="colorScale" priority="7">
      <colorScale>
        <cfvo type="min"/>
        <cfvo type="max"/>
        <color rgb="FFFF7128"/>
        <color rgb="FFFFEF9C"/>
      </colorScale>
    </cfRule>
  </conditionalFormatting>
  <conditionalFormatting sqref="M9">
    <cfRule type="colorScale" priority="6">
      <colorScale>
        <cfvo type="min"/>
        <cfvo type="max"/>
        <color rgb="FFFF7128"/>
        <color rgb="FFFFEF9C"/>
      </colorScale>
    </cfRule>
  </conditionalFormatting>
  <conditionalFormatting sqref="F9:G9">
    <cfRule type="colorScale" priority="5">
      <colorScale>
        <cfvo type="min"/>
        <cfvo type="max"/>
        <color rgb="FFFF7128"/>
        <color rgb="FFFFEF9C"/>
      </colorScale>
    </cfRule>
  </conditionalFormatting>
  <conditionalFormatting sqref="H9">
    <cfRule type="colorScale" priority="4">
      <colorScale>
        <cfvo type="min"/>
        <cfvo type="max"/>
        <color rgb="FFFF7128"/>
        <color rgb="FFFFEF9C"/>
      </colorScale>
    </cfRule>
  </conditionalFormatting>
  <conditionalFormatting sqref="F11">
    <cfRule type="colorScale" priority="3">
      <colorScale>
        <cfvo type="min"/>
        <cfvo type="max"/>
        <color rgb="FFFF7128"/>
        <color rgb="FFFFEF9C"/>
      </colorScale>
    </cfRule>
  </conditionalFormatting>
  <conditionalFormatting sqref="G11">
    <cfRule type="colorScale" priority="2">
      <colorScale>
        <cfvo type="min"/>
        <cfvo type="max"/>
        <color rgb="FFFF7128"/>
        <color rgb="FFFFEF9C"/>
      </colorScale>
    </cfRule>
  </conditionalFormatting>
  <conditionalFormatting sqref="F26:L26">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Equivalent FRZ SRV</oddHeader>
    <oddFooter>Page &amp;P&amp;R2020-2021 Commodity-Commercial Bid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
  <sheetViews>
    <sheetView topLeftCell="E1" workbookViewId="0">
      <selection activeCell="V4" sqref="V4"/>
    </sheetView>
  </sheetViews>
  <sheetFormatPr defaultRowHeight="15" x14ac:dyDescent="0.25"/>
  <cols>
    <col min="1" max="1" width="9.7109375" customWidth="1"/>
    <col min="2" max="2" width="10.140625" customWidth="1"/>
    <col min="3" max="3" width="30.140625" customWidth="1"/>
    <col min="4" max="4" width="19" customWidth="1"/>
    <col min="5" max="5" width="9.7109375" customWidth="1"/>
    <col min="7" max="7" width="6.7109375" customWidth="1"/>
    <col min="8" max="8" width="14.85546875" style="156" customWidth="1"/>
    <col min="9" max="9" width="9.42578125" style="156" customWidth="1"/>
    <col min="10" max="11" width="9.28515625" style="156" bestFit="1" customWidth="1"/>
    <col min="12" max="12" width="11" style="156" customWidth="1"/>
    <col min="13" max="13" width="10.5703125" style="156" bestFit="1" customWidth="1"/>
    <col min="14" max="14" width="9.28515625" style="156" bestFit="1" customWidth="1"/>
    <col min="15" max="15" width="12" style="156" customWidth="1"/>
    <col min="16" max="16" width="11.5703125" style="156" customWidth="1"/>
    <col min="17" max="17" width="13.5703125" customWidth="1"/>
    <col min="18" max="18" width="14.28515625" customWidth="1"/>
    <col min="19" max="19" width="13.7109375" customWidth="1"/>
    <col min="20" max="20" width="14.42578125" customWidth="1"/>
    <col min="21" max="21" width="14.5703125" customWidth="1"/>
    <col min="22" max="22" width="13" customWidth="1"/>
    <col min="23" max="23" width="15.42578125" customWidth="1"/>
    <col min="24" max="24" width="20.140625" customWidth="1"/>
  </cols>
  <sheetData>
    <row r="1" spans="1:24" ht="63.75" customHeight="1" x14ac:dyDescent="0.25">
      <c r="A1" s="3" t="s">
        <v>0</v>
      </c>
      <c r="B1" s="3" t="s">
        <v>1</v>
      </c>
      <c r="C1" s="10" t="s">
        <v>2</v>
      </c>
      <c r="D1" s="9" t="s">
        <v>3</v>
      </c>
      <c r="E1" s="16" t="s">
        <v>4</v>
      </c>
      <c r="F1" s="4" t="s">
        <v>5</v>
      </c>
      <c r="G1" s="5" t="s">
        <v>6</v>
      </c>
      <c r="H1" s="144" t="s">
        <v>7</v>
      </c>
      <c r="I1" s="145" t="s">
        <v>34</v>
      </c>
      <c r="J1" s="144" t="s">
        <v>8</v>
      </c>
      <c r="K1" s="142" t="s">
        <v>9</v>
      </c>
      <c r="L1" s="142" t="s">
        <v>10</v>
      </c>
      <c r="M1" s="146" t="s">
        <v>11</v>
      </c>
      <c r="N1" s="147" t="s">
        <v>12</v>
      </c>
      <c r="O1" s="146" t="s">
        <v>13</v>
      </c>
      <c r="P1" s="146" t="s">
        <v>14</v>
      </c>
      <c r="Q1" s="8" t="s">
        <v>15</v>
      </c>
      <c r="R1" s="7" t="s">
        <v>16</v>
      </c>
      <c r="S1" s="7" t="s">
        <v>17</v>
      </c>
      <c r="T1" s="7" t="s">
        <v>18</v>
      </c>
      <c r="U1" s="7" t="s">
        <v>19</v>
      </c>
      <c r="V1" s="7" t="s">
        <v>20</v>
      </c>
      <c r="W1" s="6" t="s">
        <v>21</v>
      </c>
      <c r="X1" s="7" t="s">
        <v>22</v>
      </c>
    </row>
    <row r="2" spans="1:24" ht="31.5" customHeight="1" x14ac:dyDescent="0.25">
      <c r="A2" s="13" t="s">
        <v>23</v>
      </c>
      <c r="B2" s="13" t="s">
        <v>69</v>
      </c>
      <c r="C2" s="13" t="s">
        <v>56</v>
      </c>
      <c r="D2" s="13" t="s">
        <v>57</v>
      </c>
      <c r="E2" s="13" t="s">
        <v>58</v>
      </c>
      <c r="F2" s="13" t="s">
        <v>110</v>
      </c>
      <c r="G2" s="13" t="s">
        <v>24</v>
      </c>
      <c r="H2" s="186" t="s">
        <v>60</v>
      </c>
      <c r="I2" s="211" t="s">
        <v>73</v>
      </c>
      <c r="J2" s="186" t="s">
        <v>135</v>
      </c>
      <c r="K2" s="186" t="s">
        <v>121</v>
      </c>
      <c r="L2" s="186" t="s">
        <v>75</v>
      </c>
      <c r="M2" s="188" t="s">
        <v>96</v>
      </c>
      <c r="N2" s="212" t="s">
        <v>113</v>
      </c>
      <c r="O2" s="188" t="s">
        <v>114</v>
      </c>
      <c r="P2" s="188" t="s">
        <v>79</v>
      </c>
      <c r="Q2" s="19" t="s">
        <v>138</v>
      </c>
      <c r="R2" s="18" t="s">
        <v>99</v>
      </c>
      <c r="S2" s="18" t="s">
        <v>82</v>
      </c>
      <c r="T2" s="18" t="s">
        <v>83</v>
      </c>
      <c r="U2" s="18" t="s">
        <v>139</v>
      </c>
      <c r="V2" s="18" t="s">
        <v>85</v>
      </c>
      <c r="W2" s="17" t="s">
        <v>86</v>
      </c>
      <c r="X2" s="18" t="s">
        <v>117</v>
      </c>
    </row>
    <row r="3" spans="1:24" ht="99.75" customHeight="1" x14ac:dyDescent="0.25">
      <c r="A3" s="125"/>
      <c r="B3" s="125"/>
      <c r="C3" s="11" t="s">
        <v>25</v>
      </c>
      <c r="D3" s="34" t="s">
        <v>51</v>
      </c>
      <c r="E3" s="126"/>
      <c r="F3" s="29" t="s">
        <v>52</v>
      </c>
      <c r="G3" s="125"/>
      <c r="H3" s="149"/>
      <c r="I3" s="150"/>
      <c r="J3" s="149"/>
      <c r="K3" s="149"/>
      <c r="L3" s="151"/>
      <c r="M3" s="152"/>
      <c r="N3" s="153"/>
      <c r="O3" s="152"/>
      <c r="P3" s="152"/>
      <c r="Q3" s="132"/>
      <c r="R3" s="131"/>
      <c r="S3" s="131"/>
      <c r="T3" s="131"/>
      <c r="U3" s="131"/>
      <c r="V3" s="131"/>
      <c r="W3" s="133"/>
      <c r="X3" s="131"/>
    </row>
    <row r="4" spans="1:24" ht="203.25" customHeight="1" x14ac:dyDescent="0.25">
      <c r="A4" s="21">
        <v>1878</v>
      </c>
      <c r="B4" s="79" t="s">
        <v>26</v>
      </c>
      <c r="C4" s="82" t="s">
        <v>154</v>
      </c>
      <c r="D4" s="83" t="s">
        <v>162</v>
      </c>
      <c r="E4" s="90">
        <v>100000</v>
      </c>
      <c r="F4" s="154" t="s">
        <v>177</v>
      </c>
      <c r="G4" s="154" t="s">
        <v>178</v>
      </c>
      <c r="H4" s="217" t="s">
        <v>180</v>
      </c>
      <c r="I4" s="218">
        <v>69017</v>
      </c>
      <c r="J4" s="219">
        <v>42</v>
      </c>
      <c r="K4" s="219">
        <v>240</v>
      </c>
      <c r="L4" s="218">
        <v>100113</v>
      </c>
      <c r="M4" s="220">
        <v>0.50060000000000004</v>
      </c>
      <c r="N4" s="221">
        <v>42.3</v>
      </c>
      <c r="O4" s="220">
        <v>110.48</v>
      </c>
      <c r="P4" s="220">
        <v>0.50060000000000004</v>
      </c>
      <c r="Q4" s="222">
        <f>N4/K4</f>
        <v>0.17624999999999999</v>
      </c>
      <c r="R4" s="194">
        <f>M4*N4</f>
        <v>21.175380000000001</v>
      </c>
      <c r="S4" s="192">
        <f>Q4*M4</f>
        <v>8.8230749999999997E-2</v>
      </c>
      <c r="T4" s="194">
        <f>O4/K4</f>
        <v>0.46033333333333337</v>
      </c>
      <c r="U4" s="194">
        <f>R4+O4</f>
        <v>131.65538000000001</v>
      </c>
      <c r="V4" s="194">
        <f>U4/K4</f>
        <v>0.5485640833333334</v>
      </c>
      <c r="W4" s="223">
        <f>SUM(E4/K4)</f>
        <v>416.66666666666669</v>
      </c>
      <c r="X4" s="194">
        <f>V4*E4</f>
        <v>54856.40833333334</v>
      </c>
    </row>
    <row r="5" spans="1:24" ht="203.25" customHeight="1" x14ac:dyDescent="0.25">
      <c r="A5" s="21">
        <v>1878</v>
      </c>
      <c r="B5" s="79" t="s">
        <v>26</v>
      </c>
      <c r="C5" s="82" t="s">
        <v>154</v>
      </c>
      <c r="D5" s="83" t="s">
        <v>162</v>
      </c>
      <c r="E5" s="90">
        <v>100000</v>
      </c>
      <c r="F5" s="154" t="s">
        <v>240</v>
      </c>
      <c r="G5" s="154" t="s">
        <v>226</v>
      </c>
      <c r="H5" s="217" t="s">
        <v>240</v>
      </c>
      <c r="I5" s="218" t="s">
        <v>241</v>
      </c>
      <c r="J5" s="219">
        <v>42</v>
      </c>
      <c r="K5" s="219">
        <v>171</v>
      </c>
      <c r="L5" s="218">
        <v>100113</v>
      </c>
      <c r="M5" s="220">
        <v>0.50060000000000004</v>
      </c>
      <c r="N5" s="224">
        <v>39.08</v>
      </c>
      <c r="O5" s="220">
        <v>81.33</v>
      </c>
      <c r="P5" s="220">
        <v>0.50060000000000004</v>
      </c>
      <c r="Q5" s="222">
        <f>N5/K5</f>
        <v>0.22853801169590643</v>
      </c>
      <c r="R5" s="194">
        <f>M5*N5</f>
        <v>19.563448000000001</v>
      </c>
      <c r="S5" s="192">
        <f>Q5*M5</f>
        <v>0.11440612865497077</v>
      </c>
      <c r="T5" s="194">
        <f>O5/K5</f>
        <v>0.47561403508771927</v>
      </c>
      <c r="U5" s="194">
        <f>R5+O5</f>
        <v>100.89344800000001</v>
      </c>
      <c r="V5" s="194">
        <f>U5/K5</f>
        <v>0.59002016374269006</v>
      </c>
      <c r="W5" s="223">
        <f>SUM(E5/K5)</f>
        <v>584.79532163742692</v>
      </c>
      <c r="X5" s="194">
        <f>V5*E5</f>
        <v>59002.016374269006</v>
      </c>
    </row>
  </sheetData>
  <protectedRanges>
    <protectedRange password="CA95" sqref="F3" name="Range1_1"/>
  </protectedRanges>
  <conditionalFormatting sqref="D4">
    <cfRule type="colorScale" priority="5">
      <colorScale>
        <cfvo type="min"/>
        <cfvo type="max"/>
        <color rgb="FFFF7128"/>
        <color rgb="FFFFEF9C"/>
      </colorScale>
    </cfRule>
  </conditionalFormatting>
  <conditionalFormatting sqref="F4:G4">
    <cfRule type="colorScale" priority="4">
      <colorScale>
        <cfvo type="min"/>
        <cfvo type="max"/>
        <color rgb="FFFF7128"/>
        <color rgb="FFFFEF9C"/>
      </colorScale>
    </cfRule>
  </conditionalFormatting>
  <conditionalFormatting sqref="D5">
    <cfRule type="colorScale" priority="3">
      <colorScale>
        <cfvo type="min"/>
        <cfvo type="max"/>
        <color rgb="FFFF7128"/>
        <color rgb="FFFFEF9C"/>
      </colorScale>
    </cfRule>
  </conditionalFormatting>
  <conditionalFormatting sqref="F5:G5">
    <cfRule type="colorScale" priority="1">
      <colorScale>
        <cfvo type="min"/>
        <cfvo type="max"/>
        <color rgb="FFFF7128"/>
        <color rgb="FFFFEF9C"/>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
  <sheetViews>
    <sheetView zoomScale="93" zoomScaleNormal="93" workbookViewId="0">
      <selection activeCell="K5" sqref="K5"/>
    </sheetView>
  </sheetViews>
  <sheetFormatPr defaultRowHeight="12" x14ac:dyDescent="0.2"/>
  <cols>
    <col min="1" max="1" width="7" style="30" customWidth="1"/>
    <col min="2" max="2" width="9.140625" style="39"/>
    <col min="3" max="3" width="30.5703125" style="14" customWidth="1"/>
    <col min="4" max="4" width="14.5703125" style="14" customWidth="1"/>
    <col min="5" max="5" width="10" style="30" bestFit="1" customWidth="1"/>
    <col min="6" max="6" width="9.140625" style="163"/>
    <col min="7" max="7" width="7.85546875" style="163" customWidth="1"/>
    <col min="8" max="8" width="11" style="313" customWidth="1"/>
    <col min="9" max="9" width="10.42578125" style="313" customWidth="1"/>
    <col min="10" max="14" width="9.28515625" style="313" bestFit="1" customWidth="1"/>
    <col min="15" max="15" width="9.5703125" style="313" bestFit="1" customWidth="1"/>
    <col min="16" max="16" width="9.28515625" style="313" bestFit="1" customWidth="1"/>
    <col min="17" max="17" width="12.140625" style="39" customWidth="1"/>
    <col min="18" max="19" width="11.7109375" style="39" customWidth="1"/>
    <col min="20" max="20" width="12.42578125" style="39" customWidth="1"/>
    <col min="21" max="21" width="12.28515625" style="39" customWidth="1"/>
    <col min="22" max="22" width="12.85546875" style="39" customWidth="1"/>
    <col min="23" max="23" width="12.7109375" style="39" customWidth="1"/>
    <col min="24" max="24" width="22.7109375" style="39" customWidth="1"/>
    <col min="25" max="16384" width="9.140625" style="14"/>
  </cols>
  <sheetData>
    <row r="1" spans="1:24" ht="60" x14ac:dyDescent="0.2">
      <c r="A1" s="35" t="s">
        <v>0</v>
      </c>
      <c r="B1" s="35" t="s">
        <v>1</v>
      </c>
      <c r="C1" s="35" t="s">
        <v>2</v>
      </c>
      <c r="D1" s="36" t="s">
        <v>3</v>
      </c>
      <c r="E1" s="35" t="s">
        <v>66</v>
      </c>
      <c r="F1" s="164" t="s">
        <v>5</v>
      </c>
      <c r="G1" s="165" t="s">
        <v>6</v>
      </c>
      <c r="H1" s="166" t="s">
        <v>67</v>
      </c>
      <c r="I1" s="167" t="s">
        <v>68</v>
      </c>
      <c r="J1" s="167" t="s">
        <v>8</v>
      </c>
      <c r="K1" s="167" t="s">
        <v>9</v>
      </c>
      <c r="L1" s="167" t="s">
        <v>10</v>
      </c>
      <c r="M1" s="168" t="s">
        <v>11</v>
      </c>
      <c r="N1" s="167" t="s">
        <v>12</v>
      </c>
      <c r="O1" s="168" t="s">
        <v>13</v>
      </c>
      <c r="P1" s="168" t="s">
        <v>14</v>
      </c>
      <c r="Q1" s="37" t="s">
        <v>15</v>
      </c>
      <c r="R1" s="38" t="s">
        <v>16</v>
      </c>
      <c r="S1" s="38" t="s">
        <v>17</v>
      </c>
      <c r="T1" s="36" t="s">
        <v>18</v>
      </c>
      <c r="U1" s="36" t="s">
        <v>19</v>
      </c>
      <c r="V1" s="38" t="s">
        <v>20</v>
      </c>
      <c r="W1" s="37" t="s">
        <v>21</v>
      </c>
      <c r="X1" s="38" t="s">
        <v>22</v>
      </c>
    </row>
    <row r="2" spans="1:24" s="32" customFormat="1" ht="24" x14ac:dyDescent="0.25">
      <c r="A2" s="113" t="s">
        <v>23</v>
      </c>
      <c r="B2" s="113" t="s">
        <v>69</v>
      </c>
      <c r="C2" s="113" t="s">
        <v>70</v>
      </c>
      <c r="D2" s="113" t="s">
        <v>71</v>
      </c>
      <c r="E2" s="113" t="s">
        <v>58</v>
      </c>
      <c r="F2" s="169" t="s">
        <v>59</v>
      </c>
      <c r="G2" s="169" t="s">
        <v>72</v>
      </c>
      <c r="H2" s="169" t="s">
        <v>60</v>
      </c>
      <c r="I2" s="170" t="s">
        <v>73</v>
      </c>
      <c r="J2" s="170" t="s">
        <v>62</v>
      </c>
      <c r="K2" s="170" t="s">
        <v>74</v>
      </c>
      <c r="L2" s="170" t="s">
        <v>75</v>
      </c>
      <c r="M2" s="171" t="s">
        <v>76</v>
      </c>
      <c r="N2" s="170" t="s">
        <v>77</v>
      </c>
      <c r="O2" s="171" t="s">
        <v>78</v>
      </c>
      <c r="P2" s="171" t="s">
        <v>79</v>
      </c>
      <c r="Q2" s="114" t="s">
        <v>80</v>
      </c>
      <c r="R2" s="115" t="s">
        <v>81</v>
      </c>
      <c r="S2" s="115" t="s">
        <v>82</v>
      </c>
      <c r="T2" s="113" t="s">
        <v>83</v>
      </c>
      <c r="U2" s="113" t="s">
        <v>84</v>
      </c>
      <c r="V2" s="115" t="s">
        <v>85</v>
      </c>
      <c r="W2" s="114" t="s">
        <v>86</v>
      </c>
      <c r="X2" s="115" t="s">
        <v>87</v>
      </c>
    </row>
    <row r="3" spans="1:24" ht="108" x14ac:dyDescent="0.2">
      <c r="A3" s="124"/>
      <c r="B3" s="35"/>
      <c r="C3" s="11" t="s">
        <v>25</v>
      </c>
      <c r="D3" s="53" t="s">
        <v>51</v>
      </c>
      <c r="E3" s="122"/>
      <c r="F3" s="352" t="s">
        <v>52</v>
      </c>
      <c r="G3" s="173"/>
      <c r="H3" s="302"/>
      <c r="I3" s="302"/>
      <c r="J3" s="302"/>
      <c r="K3" s="302"/>
      <c r="L3" s="302"/>
      <c r="M3" s="303"/>
      <c r="N3" s="302"/>
      <c r="O3" s="303"/>
      <c r="P3" s="303"/>
      <c r="Q3" s="35"/>
      <c r="R3" s="304"/>
      <c r="S3" s="304"/>
      <c r="T3" s="35"/>
      <c r="U3" s="35"/>
      <c r="V3" s="304"/>
      <c r="W3" s="35"/>
      <c r="X3" s="304"/>
    </row>
    <row r="4" spans="1:24" ht="176.25" customHeight="1" x14ac:dyDescent="0.2">
      <c r="A4" s="66">
        <v>1063</v>
      </c>
      <c r="B4" s="66" t="s">
        <v>26</v>
      </c>
      <c r="C4" s="72" t="s">
        <v>159</v>
      </c>
      <c r="D4" s="70" t="s">
        <v>122</v>
      </c>
      <c r="E4" s="341">
        <v>700000</v>
      </c>
      <c r="F4" s="154" t="s">
        <v>206</v>
      </c>
      <c r="G4" s="154" t="s">
        <v>207</v>
      </c>
      <c r="H4" s="305" t="s">
        <v>206</v>
      </c>
      <c r="I4" s="305">
        <v>792421</v>
      </c>
      <c r="J4" s="305" t="s">
        <v>208</v>
      </c>
      <c r="K4" s="305">
        <v>128</v>
      </c>
      <c r="L4" s="306">
        <v>100103</v>
      </c>
      <c r="M4" s="307">
        <v>0.94340000000000002</v>
      </c>
      <c r="N4" s="306">
        <v>31.68</v>
      </c>
      <c r="O4" s="308">
        <v>55.52</v>
      </c>
      <c r="P4" s="309">
        <v>0.93400000000000005</v>
      </c>
      <c r="Q4" s="310">
        <f t="shared" ref="Q4:Q6" si="0">N4/K4</f>
        <v>0.2475</v>
      </c>
      <c r="R4" s="193">
        <f t="shared" ref="R4:R6" si="1">M4*N4</f>
        <v>29.886911999999999</v>
      </c>
      <c r="S4" s="311">
        <f t="shared" ref="S4:S6" si="2">Q4*M4</f>
        <v>0.23349149999999999</v>
      </c>
      <c r="T4" s="193">
        <f t="shared" ref="T4:T6" si="3">O4/K4</f>
        <v>0.43375000000000002</v>
      </c>
      <c r="U4" s="193">
        <f t="shared" ref="U4:U6" si="4">R4+O4</f>
        <v>85.406912000000005</v>
      </c>
      <c r="V4" s="193">
        <f t="shared" ref="V4:V6" si="5">U4/K4</f>
        <v>0.66724150000000004</v>
      </c>
      <c r="W4" s="312">
        <f t="shared" ref="W4" si="6">SUM(E4/K4)</f>
        <v>5468.75</v>
      </c>
      <c r="X4" s="193">
        <f t="shared" ref="X4:X6" si="7">V4*E4</f>
        <v>467069.05000000005</v>
      </c>
    </row>
    <row r="5" spans="1:24" ht="266.25" customHeight="1" x14ac:dyDescent="0.2">
      <c r="A5" s="342">
        <v>1665</v>
      </c>
      <c r="B5" s="66" t="s">
        <v>26</v>
      </c>
      <c r="C5" s="72" t="s">
        <v>161</v>
      </c>
      <c r="D5" s="70" t="s">
        <v>124</v>
      </c>
      <c r="E5" s="108">
        <v>1000000</v>
      </c>
      <c r="F5" s="154" t="s">
        <v>206</v>
      </c>
      <c r="G5" s="154" t="s">
        <v>207</v>
      </c>
      <c r="H5" s="305" t="s">
        <v>206</v>
      </c>
      <c r="I5" s="256">
        <v>791893</v>
      </c>
      <c r="J5" s="305" t="s">
        <v>208</v>
      </c>
      <c r="K5" s="305">
        <v>113</v>
      </c>
      <c r="L5" s="306">
        <v>100103</v>
      </c>
      <c r="M5" s="307">
        <v>0.94340000000000002</v>
      </c>
      <c r="N5" s="306">
        <v>46.55</v>
      </c>
      <c r="O5" s="308">
        <v>40.96</v>
      </c>
      <c r="P5" s="309">
        <v>1.3725000000000001</v>
      </c>
      <c r="Q5" s="310">
        <f t="shared" si="0"/>
        <v>0.41194690265486722</v>
      </c>
      <c r="R5" s="193">
        <f t="shared" si="1"/>
        <v>43.91527</v>
      </c>
      <c r="S5" s="311">
        <f t="shared" si="2"/>
        <v>0.38863070796460175</v>
      </c>
      <c r="T5" s="193">
        <f t="shared" si="3"/>
        <v>0.3624778761061947</v>
      </c>
      <c r="U5" s="193">
        <f t="shared" si="4"/>
        <v>84.87527</v>
      </c>
      <c r="V5" s="193">
        <f t="shared" si="5"/>
        <v>0.7511085840707965</v>
      </c>
      <c r="W5" s="312">
        <f t="shared" ref="W5:W6" si="8">SUM(E5/K5)</f>
        <v>8849.5575221238942</v>
      </c>
      <c r="X5" s="193">
        <f t="shared" si="7"/>
        <v>751108.5840707965</v>
      </c>
    </row>
    <row r="6" spans="1:24" s="225" customFormat="1" ht="198" customHeight="1" x14ac:dyDescent="0.2">
      <c r="A6" s="66">
        <v>1074</v>
      </c>
      <c r="B6" s="66" t="s">
        <v>26</v>
      </c>
      <c r="C6" s="72" t="s">
        <v>160</v>
      </c>
      <c r="D6" s="70" t="s">
        <v>123</v>
      </c>
      <c r="E6" s="108">
        <v>400000</v>
      </c>
      <c r="F6" s="154" t="s">
        <v>206</v>
      </c>
      <c r="G6" s="154" t="s">
        <v>207</v>
      </c>
      <c r="H6" s="305" t="s">
        <v>206</v>
      </c>
      <c r="I6" s="305">
        <v>792431</v>
      </c>
      <c r="J6" s="305" t="s">
        <v>208</v>
      </c>
      <c r="K6" s="305">
        <v>128</v>
      </c>
      <c r="L6" s="306">
        <v>100103</v>
      </c>
      <c r="M6" s="307">
        <v>0.94340000000000002</v>
      </c>
      <c r="N6" s="306">
        <v>31.68</v>
      </c>
      <c r="O6" s="308">
        <v>60</v>
      </c>
      <c r="P6" s="309">
        <v>0.93400000000000005</v>
      </c>
      <c r="Q6" s="310">
        <f t="shared" si="0"/>
        <v>0.2475</v>
      </c>
      <c r="R6" s="193">
        <f t="shared" si="1"/>
        <v>29.886911999999999</v>
      </c>
      <c r="S6" s="311">
        <f t="shared" si="2"/>
        <v>0.23349149999999999</v>
      </c>
      <c r="T6" s="193">
        <f t="shared" si="3"/>
        <v>0.46875</v>
      </c>
      <c r="U6" s="193">
        <f t="shared" si="4"/>
        <v>89.886911999999995</v>
      </c>
      <c r="V6" s="193">
        <f t="shared" si="5"/>
        <v>0.70224149999999996</v>
      </c>
      <c r="W6" s="312">
        <f t="shared" si="8"/>
        <v>3125</v>
      </c>
      <c r="X6" s="193">
        <f t="shared" si="7"/>
        <v>280896.59999999998</v>
      </c>
    </row>
    <row r="7" spans="1:24" ht="55.5" customHeight="1" x14ac:dyDescent="0.55000000000000004">
      <c r="A7" s="349" t="s">
        <v>281</v>
      </c>
      <c r="B7" s="350"/>
      <c r="C7" s="350"/>
      <c r="D7" s="350"/>
      <c r="E7" s="350"/>
      <c r="F7" s="350"/>
      <c r="G7" s="350"/>
      <c r="H7" s="350"/>
      <c r="I7" s="350"/>
      <c r="J7" s="350"/>
      <c r="K7" s="350"/>
      <c r="L7" s="350"/>
      <c r="M7" s="350"/>
      <c r="N7" s="350"/>
      <c r="O7" s="350"/>
      <c r="P7" s="350"/>
      <c r="Q7" s="350"/>
      <c r="R7" s="350"/>
      <c r="S7" s="350"/>
      <c r="T7" s="350"/>
      <c r="U7" s="350"/>
      <c r="V7" s="350"/>
      <c r="W7" s="350"/>
      <c r="X7" s="351">
        <f>SUM(X4:X6)</f>
        <v>1499074.2340707965</v>
      </c>
    </row>
    <row r="8" spans="1:24" ht="176.25" customHeight="1" x14ac:dyDescent="0.2">
      <c r="A8" s="66">
        <v>1063</v>
      </c>
      <c r="B8" s="66" t="s">
        <v>26</v>
      </c>
      <c r="C8" s="72" t="s">
        <v>159</v>
      </c>
      <c r="D8" s="70" t="s">
        <v>122</v>
      </c>
      <c r="E8" s="341">
        <v>700000</v>
      </c>
      <c r="F8" s="154" t="s">
        <v>242</v>
      </c>
      <c r="G8" s="154" t="s">
        <v>243</v>
      </c>
      <c r="H8" s="305" t="s">
        <v>244</v>
      </c>
      <c r="I8" s="305">
        <v>7516</v>
      </c>
      <c r="J8" s="305">
        <v>30</v>
      </c>
      <c r="K8" s="305">
        <v>120</v>
      </c>
      <c r="L8" s="306">
        <v>100103</v>
      </c>
      <c r="M8" s="307">
        <v>0.94340000000000002</v>
      </c>
      <c r="N8" s="306">
        <v>24.76</v>
      </c>
      <c r="O8" s="308">
        <v>63.070999999999998</v>
      </c>
      <c r="P8" s="309">
        <v>0.94340000000000002</v>
      </c>
      <c r="Q8" s="310">
        <f t="shared" ref="Q8:Q9" si="9">N8/K8</f>
        <v>0.20633333333333334</v>
      </c>
      <c r="R8" s="193">
        <f t="shared" ref="R8:R9" si="10">M8*N8</f>
        <v>23.358584</v>
      </c>
      <c r="S8" s="311">
        <f t="shared" ref="S8:S9" si="11">Q8*M8</f>
        <v>0.19465486666666668</v>
      </c>
      <c r="T8" s="193">
        <f t="shared" ref="T8:T9" si="12">O8/K8</f>
        <v>0.52559166666666668</v>
      </c>
      <c r="U8" s="193">
        <f t="shared" ref="U8:U9" si="13">R8+O8</f>
        <v>86.429584000000006</v>
      </c>
      <c r="V8" s="193">
        <f t="shared" ref="V8:V9" si="14">U8/K8</f>
        <v>0.72024653333333333</v>
      </c>
      <c r="W8" s="312">
        <f t="shared" ref="W8:W9" si="15">SUM(E8/K8)</f>
        <v>5833.333333333333</v>
      </c>
      <c r="X8" s="193">
        <f t="shared" ref="X8:X9" si="16">V8*E8</f>
        <v>504172.5733333333</v>
      </c>
    </row>
    <row r="9" spans="1:24" ht="266.25" customHeight="1" x14ac:dyDescent="0.2">
      <c r="A9" s="342">
        <v>1665</v>
      </c>
      <c r="B9" s="66" t="s">
        <v>26</v>
      </c>
      <c r="C9" s="72" t="s">
        <v>161</v>
      </c>
      <c r="D9" s="70" t="s">
        <v>124</v>
      </c>
      <c r="E9" s="108">
        <v>1000000</v>
      </c>
      <c r="F9" s="154" t="s">
        <v>242</v>
      </c>
      <c r="G9" s="154" t="s">
        <v>243</v>
      </c>
      <c r="H9" s="305" t="s">
        <v>245</v>
      </c>
      <c r="I9" s="256">
        <v>110458</v>
      </c>
      <c r="J9" s="305">
        <v>30</v>
      </c>
      <c r="K9" s="305">
        <v>108</v>
      </c>
      <c r="L9" s="306">
        <v>100103</v>
      </c>
      <c r="M9" s="307">
        <v>0.94340000000000002</v>
      </c>
      <c r="N9" s="306">
        <v>40.54</v>
      </c>
      <c r="O9" s="308">
        <v>38.975000000000001</v>
      </c>
      <c r="P9" s="309">
        <v>0.94340000000000002</v>
      </c>
      <c r="Q9" s="310">
        <f t="shared" si="9"/>
        <v>0.37537037037037035</v>
      </c>
      <c r="R9" s="193">
        <f t="shared" si="10"/>
        <v>38.245435999999998</v>
      </c>
      <c r="S9" s="311">
        <f t="shared" si="11"/>
        <v>0.35412440740740742</v>
      </c>
      <c r="T9" s="193">
        <f t="shared" si="12"/>
        <v>0.36087962962962966</v>
      </c>
      <c r="U9" s="193">
        <f t="shared" si="13"/>
        <v>77.220436000000007</v>
      </c>
      <c r="V9" s="193">
        <f t="shared" si="14"/>
        <v>0.71500403703703708</v>
      </c>
      <c r="W9" s="312">
        <f t="shared" si="15"/>
        <v>9259.2592592592591</v>
      </c>
      <c r="X9" s="193">
        <f t="shared" si="16"/>
        <v>715004.03703703708</v>
      </c>
    </row>
    <row r="10" spans="1:24" ht="198" customHeight="1" x14ac:dyDescent="0.2">
      <c r="A10" s="66">
        <v>1074</v>
      </c>
      <c r="B10" s="66" t="s">
        <v>26</v>
      </c>
      <c r="C10" s="72" t="s">
        <v>160</v>
      </c>
      <c r="D10" s="70" t="s">
        <v>123</v>
      </c>
      <c r="E10" s="108">
        <v>400000</v>
      </c>
      <c r="F10" s="154" t="s">
        <v>242</v>
      </c>
      <c r="G10" s="154" t="s">
        <v>243</v>
      </c>
      <c r="H10" s="305" t="s">
        <v>244</v>
      </c>
      <c r="I10" s="305">
        <v>7517</v>
      </c>
      <c r="J10" s="305">
        <v>30</v>
      </c>
      <c r="K10" s="305">
        <v>120</v>
      </c>
      <c r="L10" s="306">
        <v>100103</v>
      </c>
      <c r="M10" s="307">
        <v>0.94340000000000002</v>
      </c>
      <c r="N10" s="306">
        <v>24.76</v>
      </c>
      <c r="O10" s="308">
        <v>68.28</v>
      </c>
      <c r="P10" s="309">
        <v>0.94340000000000002</v>
      </c>
      <c r="Q10" s="310">
        <f t="shared" ref="Q10:Q13" si="17">N10/K10</f>
        <v>0.20633333333333334</v>
      </c>
      <c r="R10" s="193">
        <f t="shared" ref="R10:R13" si="18">M10*N10</f>
        <v>23.358584</v>
      </c>
      <c r="S10" s="311">
        <f t="shared" ref="S10:S13" si="19">Q10*M10</f>
        <v>0.19465486666666668</v>
      </c>
      <c r="T10" s="193">
        <f t="shared" ref="T10:T13" si="20">O10/K10</f>
        <v>0.56900000000000006</v>
      </c>
      <c r="U10" s="193">
        <f t="shared" ref="U10:U13" si="21">R10+O10</f>
        <v>91.638584000000009</v>
      </c>
      <c r="V10" s="193">
        <f t="shared" ref="V10:V13" si="22">U10/K10</f>
        <v>0.76365486666666671</v>
      </c>
      <c r="W10" s="312">
        <f t="shared" ref="W10" si="23">SUM(E10/K10)</f>
        <v>3333.3333333333335</v>
      </c>
      <c r="X10" s="193">
        <f t="shared" ref="X10:X13" si="24">V10*E10</f>
        <v>305461.94666666666</v>
      </c>
    </row>
    <row r="11" spans="1:24" ht="55.5" customHeight="1" x14ac:dyDescent="0.55000000000000004">
      <c r="A11" s="347" t="s">
        <v>281</v>
      </c>
      <c r="B11" s="346"/>
      <c r="C11" s="346"/>
      <c r="D11" s="346"/>
      <c r="E11" s="346"/>
      <c r="F11" s="346"/>
      <c r="G11" s="346"/>
      <c r="H11" s="346"/>
      <c r="I11" s="346"/>
      <c r="J11" s="346"/>
      <c r="K11" s="346"/>
      <c r="L11" s="346"/>
      <c r="M11" s="346"/>
      <c r="N11" s="346"/>
      <c r="O11" s="346"/>
      <c r="P11" s="346"/>
      <c r="Q11" s="346"/>
      <c r="R11" s="346"/>
      <c r="S11" s="346"/>
      <c r="T11" s="346"/>
      <c r="U11" s="346"/>
      <c r="V11" s="346"/>
      <c r="W11" s="346"/>
      <c r="X11" s="348">
        <f>SUM(X8:X10)</f>
        <v>1524638.5570370369</v>
      </c>
    </row>
    <row r="13" spans="1:24" ht="176.25" customHeight="1" x14ac:dyDescent="0.2">
      <c r="A13" s="66">
        <v>1063</v>
      </c>
      <c r="B13" s="66" t="s">
        <v>26</v>
      </c>
      <c r="C13" s="72" t="s">
        <v>159</v>
      </c>
      <c r="D13" s="70" t="s">
        <v>122</v>
      </c>
      <c r="E13" s="341">
        <v>700000</v>
      </c>
      <c r="F13" s="154" t="s">
        <v>181</v>
      </c>
      <c r="G13" s="154" t="s">
        <v>182</v>
      </c>
      <c r="H13" s="305" t="s">
        <v>181</v>
      </c>
      <c r="I13" s="305">
        <v>13408</v>
      </c>
      <c r="J13" s="305">
        <v>20</v>
      </c>
      <c r="K13" s="305">
        <v>78</v>
      </c>
      <c r="L13" s="306">
        <v>100103</v>
      </c>
      <c r="M13" s="307">
        <v>0.94340000000000002</v>
      </c>
      <c r="N13" s="306">
        <v>21.28</v>
      </c>
      <c r="O13" s="308">
        <v>45.12</v>
      </c>
      <c r="P13" s="309">
        <v>0.94340000000000002</v>
      </c>
      <c r="Q13" s="310">
        <f t="shared" si="17"/>
        <v>0.27282051282051284</v>
      </c>
      <c r="R13" s="193">
        <f t="shared" si="18"/>
        <v>20.075552000000002</v>
      </c>
      <c r="S13" s="311">
        <f t="shared" si="19"/>
        <v>0.25737887179487184</v>
      </c>
      <c r="T13" s="193">
        <f t="shared" si="20"/>
        <v>0.57846153846153847</v>
      </c>
      <c r="U13" s="193">
        <f t="shared" si="21"/>
        <v>65.195551999999992</v>
      </c>
      <c r="V13" s="193">
        <f t="shared" si="22"/>
        <v>0.8358404102564102</v>
      </c>
      <c r="W13" s="312">
        <f t="shared" ref="W13" si="25">SUM(E13/K13)</f>
        <v>8974.3589743589746</v>
      </c>
      <c r="X13" s="193">
        <f t="shared" si="24"/>
        <v>585088.28717948718</v>
      </c>
    </row>
    <row r="14" spans="1:24" s="225" customFormat="1" ht="198" customHeight="1" x14ac:dyDescent="0.2">
      <c r="A14" s="66">
        <v>1074</v>
      </c>
      <c r="B14" s="66" t="s">
        <v>26</v>
      </c>
      <c r="C14" s="72" t="s">
        <v>160</v>
      </c>
      <c r="D14" s="70" t="s">
        <v>123</v>
      </c>
      <c r="E14" s="108">
        <v>400000</v>
      </c>
      <c r="F14" s="154" t="s">
        <v>181</v>
      </c>
      <c r="G14" s="154" t="s">
        <v>182</v>
      </c>
      <c r="H14" s="305" t="s">
        <v>181</v>
      </c>
      <c r="I14" s="305">
        <v>13410</v>
      </c>
      <c r="J14" s="305">
        <v>20</v>
      </c>
      <c r="K14" s="305">
        <v>77</v>
      </c>
      <c r="L14" s="306">
        <v>100103</v>
      </c>
      <c r="M14" s="307">
        <v>0.94340000000000002</v>
      </c>
      <c r="N14" s="306">
        <v>21.28</v>
      </c>
      <c r="O14" s="308">
        <v>45.12</v>
      </c>
      <c r="P14" s="309">
        <v>0.94340000000000002</v>
      </c>
      <c r="Q14" s="310">
        <f t="shared" ref="Q14" si="26">N14/K14</f>
        <v>0.27636363636363637</v>
      </c>
      <c r="R14" s="193">
        <f t="shared" ref="R14" si="27">M14*N14</f>
        <v>20.075552000000002</v>
      </c>
      <c r="S14" s="311">
        <f t="shared" ref="S14" si="28">Q14*M14</f>
        <v>0.26072145454545453</v>
      </c>
      <c r="T14" s="193">
        <f t="shared" ref="T14" si="29">O14/K14</f>
        <v>0.58597402597402592</v>
      </c>
      <c r="U14" s="193">
        <f t="shared" ref="U14" si="30">R14+O14</f>
        <v>65.195551999999992</v>
      </c>
      <c r="V14" s="193">
        <f t="shared" ref="V14" si="31">U14/K14</f>
        <v>0.8466954805194804</v>
      </c>
      <c r="W14" s="312">
        <f t="shared" ref="W14" si="32">SUM(E14/K14)</f>
        <v>5194.8051948051952</v>
      </c>
      <c r="X14" s="193">
        <f t="shared" ref="X14" si="33">V14*E14</f>
        <v>338678.19220779213</v>
      </c>
    </row>
    <row r="15" spans="1:24" ht="259.5" customHeight="1" x14ac:dyDescent="0.2">
      <c r="A15" s="342">
        <v>1665</v>
      </c>
      <c r="B15" s="66" t="s">
        <v>26</v>
      </c>
      <c r="C15" s="72" t="s">
        <v>161</v>
      </c>
      <c r="D15" s="70" t="s">
        <v>124</v>
      </c>
      <c r="E15" s="108">
        <v>1000000</v>
      </c>
      <c r="F15" s="154" t="s">
        <v>181</v>
      </c>
      <c r="G15" s="154" t="s">
        <v>182</v>
      </c>
      <c r="H15" s="305" t="s">
        <v>181</v>
      </c>
      <c r="I15" s="256">
        <v>94403</v>
      </c>
      <c r="J15" s="305">
        <v>20</v>
      </c>
      <c r="K15" s="305">
        <v>76</v>
      </c>
      <c r="L15" s="306">
        <v>100103</v>
      </c>
      <c r="M15" s="307">
        <v>0.94340000000000002</v>
      </c>
      <c r="N15" s="306">
        <v>33.92</v>
      </c>
      <c r="O15" s="308">
        <v>37.68</v>
      </c>
      <c r="P15" s="309">
        <v>0.94340000000000002</v>
      </c>
      <c r="Q15" s="310">
        <f t="shared" ref="Q15" si="34">N15/K15</f>
        <v>0.44631578947368422</v>
      </c>
      <c r="R15" s="193">
        <f t="shared" ref="R15" si="35">M15*N15</f>
        <v>32.000128000000004</v>
      </c>
      <c r="S15" s="311">
        <f t="shared" ref="S15" si="36">Q15*M15</f>
        <v>0.42105431578947372</v>
      </c>
      <c r="T15" s="193">
        <f t="shared" ref="T15" si="37">O15/K15</f>
        <v>0.4957894736842105</v>
      </c>
      <c r="U15" s="193">
        <f t="shared" ref="U15" si="38">R15+O15</f>
        <v>69.680127999999996</v>
      </c>
      <c r="V15" s="193">
        <f t="shared" ref="V15" si="39">U15/K15</f>
        <v>0.91684378947368417</v>
      </c>
      <c r="W15" s="312">
        <f t="shared" ref="W15" si="40">SUM(E15/K15)</f>
        <v>13157.894736842105</v>
      </c>
      <c r="X15" s="193">
        <f t="shared" ref="X15" si="41">V15*E15</f>
        <v>916843.78947368416</v>
      </c>
    </row>
    <row r="16" spans="1:24" ht="55.5" customHeight="1" x14ac:dyDescent="0.55000000000000004">
      <c r="A16" s="347" t="s">
        <v>281</v>
      </c>
      <c r="B16" s="346"/>
      <c r="C16" s="346"/>
      <c r="D16" s="346"/>
      <c r="E16" s="346"/>
      <c r="F16" s="346"/>
      <c r="G16" s="346"/>
      <c r="H16" s="346"/>
      <c r="I16" s="346"/>
      <c r="J16" s="346"/>
      <c r="K16" s="346"/>
      <c r="L16" s="346"/>
      <c r="M16" s="346"/>
      <c r="N16" s="346"/>
      <c r="O16" s="346"/>
      <c r="P16" s="346"/>
      <c r="Q16" s="346"/>
      <c r="R16" s="346"/>
      <c r="S16" s="346"/>
      <c r="T16" s="346"/>
      <c r="U16" s="346"/>
      <c r="V16" s="346"/>
      <c r="W16" s="346"/>
      <c r="X16" s="348">
        <f>SUM(X13:X15)</f>
        <v>1840610.2688609636</v>
      </c>
    </row>
  </sheetData>
  <mergeCells count="3">
    <mergeCell ref="A11:W11"/>
    <mergeCell ref="A16:W16"/>
    <mergeCell ref="A7:W7"/>
  </mergeCells>
  <conditionalFormatting sqref="D14">
    <cfRule type="colorScale" priority="55">
      <colorScale>
        <cfvo type="min"/>
        <cfvo type="max"/>
        <color rgb="FFFF7128"/>
        <color rgb="FFFFEF9C"/>
      </colorScale>
    </cfRule>
  </conditionalFormatting>
  <conditionalFormatting sqref="F14:G14">
    <cfRule type="colorScale" priority="51">
      <colorScale>
        <cfvo type="min"/>
        <cfvo type="max"/>
        <color rgb="FFFF7128"/>
        <color rgb="FFFFEF9C"/>
      </colorScale>
    </cfRule>
  </conditionalFormatting>
  <conditionalFormatting sqref="D15">
    <cfRule type="colorScale" priority="31">
      <colorScale>
        <cfvo type="min"/>
        <cfvo type="max"/>
        <color rgb="FFFF7128"/>
        <color rgb="FFFFEF9C"/>
      </colorScale>
    </cfRule>
  </conditionalFormatting>
  <conditionalFormatting sqref="F15:G15">
    <cfRule type="colorScale" priority="30">
      <colorScale>
        <cfvo type="min"/>
        <cfvo type="max"/>
        <color rgb="FFFF7128"/>
        <color rgb="FFFFEF9C"/>
      </colorScale>
    </cfRule>
  </conditionalFormatting>
  <conditionalFormatting sqref="D10">
    <cfRule type="colorScale" priority="27">
      <colorScale>
        <cfvo type="min"/>
        <cfvo type="max"/>
        <color rgb="FFFF7128"/>
        <color rgb="FFFFEF9C"/>
      </colorScale>
    </cfRule>
  </conditionalFormatting>
  <conditionalFormatting sqref="F10">
    <cfRule type="colorScale" priority="26">
      <colorScale>
        <cfvo type="min"/>
        <cfvo type="max"/>
        <color rgb="FFFF7128"/>
        <color rgb="FFFFEF9C"/>
      </colorScale>
    </cfRule>
  </conditionalFormatting>
  <conditionalFormatting sqref="G10">
    <cfRule type="colorScale" priority="25">
      <colorScale>
        <cfvo type="min"/>
        <cfvo type="max"/>
        <color rgb="FFFF7128"/>
        <color rgb="FFFFEF9C"/>
      </colorScale>
    </cfRule>
  </conditionalFormatting>
  <conditionalFormatting sqref="D13">
    <cfRule type="colorScale" priority="22">
      <colorScale>
        <cfvo type="min"/>
        <cfvo type="max"/>
        <color rgb="FFFF7128"/>
        <color rgb="FFFFEF9C"/>
      </colorScale>
    </cfRule>
  </conditionalFormatting>
  <conditionalFormatting sqref="F13:G13">
    <cfRule type="colorScale" priority="21">
      <colorScale>
        <cfvo type="min"/>
        <cfvo type="max"/>
        <color rgb="FFFF7128"/>
        <color rgb="FFFFEF9C"/>
      </colorScale>
    </cfRule>
  </conditionalFormatting>
  <conditionalFormatting sqref="D8">
    <cfRule type="colorScale" priority="17">
      <colorScale>
        <cfvo type="min"/>
        <cfvo type="max"/>
        <color rgb="FFFF7128"/>
        <color rgb="FFFFEF9C"/>
      </colorScale>
    </cfRule>
  </conditionalFormatting>
  <conditionalFormatting sqref="F8:G8">
    <cfRule type="colorScale" priority="16">
      <colorScale>
        <cfvo type="min"/>
        <cfvo type="max"/>
        <color rgb="FFFF7128"/>
        <color rgb="FFFFEF9C"/>
      </colorScale>
    </cfRule>
  </conditionalFormatting>
  <conditionalFormatting sqref="D9">
    <cfRule type="colorScale" priority="15">
      <colorScale>
        <cfvo type="min"/>
        <cfvo type="max"/>
        <color rgb="FFFF7128"/>
        <color rgb="FFFFEF9C"/>
      </colorScale>
    </cfRule>
  </conditionalFormatting>
  <conditionalFormatting sqref="F9">
    <cfRule type="colorScale" priority="14">
      <colorScale>
        <cfvo type="min"/>
        <cfvo type="max"/>
        <color rgb="FFFF7128"/>
        <color rgb="FFFFEF9C"/>
      </colorScale>
    </cfRule>
  </conditionalFormatting>
  <conditionalFormatting sqref="G9">
    <cfRule type="colorScale" priority="13">
      <colorScale>
        <cfvo type="min"/>
        <cfvo type="max"/>
        <color rgb="FFFF7128"/>
        <color rgb="FFFFEF9C"/>
      </colorScale>
    </cfRule>
  </conditionalFormatting>
  <conditionalFormatting sqref="D4">
    <cfRule type="colorScale" priority="6">
      <colorScale>
        <cfvo type="min"/>
        <cfvo type="max"/>
        <color rgb="FFFF7128"/>
        <color rgb="FFFFEF9C"/>
      </colorScale>
    </cfRule>
  </conditionalFormatting>
  <conditionalFormatting sqref="F4:G4">
    <cfRule type="colorScale" priority="5">
      <colorScale>
        <cfvo type="min"/>
        <cfvo type="max"/>
        <color rgb="FFFF7128"/>
        <color rgb="FFFFEF9C"/>
      </colorScale>
    </cfRule>
  </conditionalFormatting>
  <conditionalFormatting sqref="D6">
    <cfRule type="colorScale" priority="4">
      <colorScale>
        <cfvo type="min"/>
        <cfvo type="max"/>
        <color rgb="FFFF7128"/>
        <color rgb="FFFFEF9C"/>
      </colorScale>
    </cfRule>
  </conditionalFormatting>
  <conditionalFormatting sqref="F6:G6">
    <cfRule type="colorScale" priority="3">
      <colorScale>
        <cfvo type="min"/>
        <cfvo type="max"/>
        <color rgb="FFFF7128"/>
        <color rgb="FFFFEF9C"/>
      </colorScale>
    </cfRule>
  </conditionalFormatting>
  <conditionalFormatting sqref="D5">
    <cfRule type="colorScale" priority="2">
      <colorScale>
        <cfvo type="min"/>
        <cfvo type="max"/>
        <color rgb="FFFF7128"/>
        <color rgb="FFFFEF9C"/>
      </colorScale>
    </cfRule>
  </conditionalFormatting>
  <conditionalFormatting sqref="F5:G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Commodity Processing-FRZ SRV - ALL OR NONE</oddHeader>
    <oddFooter>Page &amp;P&amp;R2020-2021 Commodity-Commercial Bid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
  <sheetViews>
    <sheetView showWhiteSpace="0" topLeftCell="A4" zoomScaleNormal="100" workbookViewId="0">
      <selection activeCell="A11" sqref="A11:N11"/>
    </sheetView>
  </sheetViews>
  <sheetFormatPr defaultRowHeight="15" x14ac:dyDescent="0.25"/>
  <cols>
    <col min="1" max="1" width="7.85546875" customWidth="1"/>
    <col min="2" max="2" width="9.140625" style="60"/>
    <col min="3" max="3" width="24" customWidth="1"/>
    <col min="4" max="4" width="16.140625" customWidth="1"/>
    <col min="5" max="5" width="12" customWidth="1"/>
    <col min="6" max="6" width="15.140625" style="156" customWidth="1"/>
    <col min="7" max="7" width="15.28515625" style="156" customWidth="1"/>
    <col min="8" max="8" width="14.42578125" style="156" customWidth="1"/>
    <col min="9" max="9" width="12.5703125" style="156" customWidth="1"/>
    <col min="10" max="10" width="13.28515625" style="156" customWidth="1"/>
    <col min="11" max="11" width="13" style="315" customWidth="1"/>
    <col min="12" max="12" width="11.85546875" style="156" customWidth="1"/>
    <col min="13" max="13" width="14" customWidth="1"/>
    <col min="14" max="14" width="16.42578125" customWidth="1"/>
    <col min="15" max="15" width="20" customWidth="1"/>
  </cols>
  <sheetData>
    <row r="1" spans="1:15" ht="49.5" customHeight="1" x14ac:dyDescent="0.25">
      <c r="A1" s="57" t="s">
        <v>38</v>
      </c>
      <c r="B1" s="58" t="s">
        <v>1</v>
      </c>
      <c r="C1" s="57" t="s">
        <v>2</v>
      </c>
      <c r="D1" s="57" t="s">
        <v>125</v>
      </c>
      <c r="E1" s="57" t="s">
        <v>40</v>
      </c>
      <c r="F1" s="174" t="s">
        <v>41</v>
      </c>
      <c r="G1" s="174" t="s">
        <v>42</v>
      </c>
      <c r="H1" s="174" t="s">
        <v>156</v>
      </c>
      <c r="I1" s="174" t="s">
        <v>126</v>
      </c>
      <c r="J1" s="174" t="s">
        <v>102</v>
      </c>
      <c r="K1" s="174" t="s">
        <v>45</v>
      </c>
      <c r="L1" s="174" t="s">
        <v>127</v>
      </c>
      <c r="M1" s="57" t="s">
        <v>47</v>
      </c>
      <c r="N1" s="57" t="s">
        <v>48</v>
      </c>
      <c r="O1" s="57" t="s">
        <v>104</v>
      </c>
    </row>
    <row r="2" spans="1:15" ht="28.5" customHeight="1" x14ac:dyDescent="0.25">
      <c r="A2" s="50" t="s">
        <v>23</v>
      </c>
      <c r="B2" s="51" t="s">
        <v>69</v>
      </c>
      <c r="C2" s="51" t="s">
        <v>56</v>
      </c>
      <c r="D2" s="51" t="s">
        <v>71</v>
      </c>
      <c r="E2" s="51" t="s">
        <v>58</v>
      </c>
      <c r="F2" s="175" t="s">
        <v>110</v>
      </c>
      <c r="G2" s="176" t="s">
        <v>134</v>
      </c>
      <c r="H2" s="176" t="s">
        <v>60</v>
      </c>
      <c r="I2" s="176" t="s">
        <v>73</v>
      </c>
      <c r="J2" s="176" t="s">
        <v>135</v>
      </c>
      <c r="K2" s="176" t="s">
        <v>74</v>
      </c>
      <c r="L2" s="176" t="s">
        <v>75</v>
      </c>
      <c r="M2" s="61" t="s">
        <v>96</v>
      </c>
      <c r="N2" s="61" t="s">
        <v>77</v>
      </c>
      <c r="O2" s="61" t="s">
        <v>114</v>
      </c>
    </row>
    <row r="3" spans="1:15" ht="118.5" customHeight="1" x14ac:dyDescent="0.25">
      <c r="A3" s="50"/>
      <c r="B3" s="123"/>
      <c r="C3" s="52" t="s">
        <v>25</v>
      </c>
      <c r="D3" s="53" t="s">
        <v>51</v>
      </c>
      <c r="E3" s="122"/>
      <c r="F3" s="172" t="s">
        <v>52</v>
      </c>
      <c r="G3" s="177"/>
      <c r="H3" s="177"/>
      <c r="I3" s="177"/>
      <c r="J3" s="175"/>
      <c r="K3" s="177"/>
      <c r="L3" s="177"/>
      <c r="M3" s="123"/>
      <c r="N3" s="123"/>
      <c r="O3" s="123"/>
    </row>
    <row r="4" spans="1:15" ht="168" x14ac:dyDescent="0.25">
      <c r="A4" s="104">
        <v>1063</v>
      </c>
      <c r="B4" s="104" t="s">
        <v>26</v>
      </c>
      <c r="C4" s="72" t="s">
        <v>128</v>
      </c>
      <c r="D4" s="70" t="s">
        <v>131</v>
      </c>
      <c r="E4" s="226">
        <v>400000</v>
      </c>
      <c r="F4" s="162" t="s">
        <v>206</v>
      </c>
      <c r="G4" s="162" t="s">
        <v>207</v>
      </c>
      <c r="H4" s="178" t="s">
        <v>209</v>
      </c>
      <c r="I4" s="178">
        <v>792421</v>
      </c>
      <c r="J4" s="178" t="s">
        <v>208</v>
      </c>
      <c r="K4" s="178">
        <v>128</v>
      </c>
      <c r="L4" s="227">
        <v>85.41</v>
      </c>
      <c r="M4" s="228">
        <f t="shared" ref="M4:M12" si="0">(E4/K4)</f>
        <v>3125</v>
      </c>
      <c r="N4" s="229">
        <f t="shared" ref="N4:N12" si="1">(L4/K4)</f>
        <v>0.66726562499999997</v>
      </c>
      <c r="O4" s="230">
        <f t="shared" ref="O4:O12" si="2">(N4*E4)</f>
        <v>266906.25</v>
      </c>
    </row>
    <row r="5" spans="1:15" ht="264" x14ac:dyDescent="0.25">
      <c r="A5" s="109">
        <v>1665</v>
      </c>
      <c r="B5" s="104" t="s">
        <v>26</v>
      </c>
      <c r="C5" s="72" t="s">
        <v>130</v>
      </c>
      <c r="D5" s="70" t="s">
        <v>133</v>
      </c>
      <c r="E5" s="108">
        <v>300000</v>
      </c>
      <c r="F5" s="162" t="s">
        <v>206</v>
      </c>
      <c r="G5" s="162" t="s">
        <v>207</v>
      </c>
      <c r="H5" s="178" t="s">
        <v>211</v>
      </c>
      <c r="I5" s="178">
        <v>791893</v>
      </c>
      <c r="J5" s="178" t="s">
        <v>208</v>
      </c>
      <c r="K5" s="314">
        <v>113</v>
      </c>
      <c r="L5" s="232">
        <v>84.88</v>
      </c>
      <c r="M5" s="228">
        <f t="shared" ref="M5" si="3">(E5/K5)</f>
        <v>2654.8672566371683</v>
      </c>
      <c r="N5" s="229">
        <f t="shared" ref="N5" si="4">(L5/K5)</f>
        <v>0.7511504424778761</v>
      </c>
      <c r="O5" s="230">
        <f t="shared" ref="O5" si="5">(N5*E5)</f>
        <v>225345.13274336283</v>
      </c>
    </row>
    <row r="6" spans="1:15" s="353" customFormat="1" ht="168" x14ac:dyDescent="0.25">
      <c r="A6" s="104">
        <v>1074</v>
      </c>
      <c r="B6" s="104" t="s">
        <v>26</v>
      </c>
      <c r="C6" s="72" t="s">
        <v>129</v>
      </c>
      <c r="D6" s="70" t="s">
        <v>132</v>
      </c>
      <c r="E6" s="108">
        <v>200000</v>
      </c>
      <c r="F6" s="162" t="s">
        <v>206</v>
      </c>
      <c r="G6" s="162" t="s">
        <v>207</v>
      </c>
      <c r="H6" s="178" t="s">
        <v>210</v>
      </c>
      <c r="I6" s="178">
        <v>792431</v>
      </c>
      <c r="J6" s="178" t="s">
        <v>208</v>
      </c>
      <c r="K6" s="178">
        <v>128</v>
      </c>
      <c r="L6" s="227">
        <v>89.89</v>
      </c>
      <c r="M6" s="228">
        <f t="shared" ref="M6" si="6">(E6/K6)</f>
        <v>1562.5</v>
      </c>
      <c r="N6" s="229">
        <f t="shared" ref="N6" si="7">(L6/K6)</f>
        <v>0.702265625</v>
      </c>
      <c r="O6" s="230">
        <f t="shared" ref="O6" si="8">(N6*E6)</f>
        <v>140453.125</v>
      </c>
    </row>
    <row r="7" spans="1:15" ht="40.5" customHeight="1" x14ac:dyDescent="0.5">
      <c r="A7" s="355" t="s">
        <v>281</v>
      </c>
      <c r="B7" s="354"/>
      <c r="C7" s="354"/>
      <c r="D7" s="354"/>
      <c r="E7" s="354"/>
      <c r="F7" s="354"/>
      <c r="G7" s="354"/>
      <c r="H7" s="354"/>
      <c r="I7" s="354"/>
      <c r="J7" s="354"/>
      <c r="K7" s="354"/>
      <c r="L7" s="354"/>
      <c r="M7" s="354"/>
      <c r="N7" s="354"/>
      <c r="O7" s="356">
        <f>SUM(O4:O6)</f>
        <v>632704.5077433628</v>
      </c>
    </row>
    <row r="8" spans="1:15" ht="168" x14ac:dyDescent="0.25">
      <c r="A8" s="104">
        <v>1063</v>
      </c>
      <c r="B8" s="104" t="s">
        <v>26</v>
      </c>
      <c r="C8" s="72" t="s">
        <v>128</v>
      </c>
      <c r="D8" s="70" t="s">
        <v>131</v>
      </c>
      <c r="E8" s="226">
        <v>400000</v>
      </c>
      <c r="F8" s="162" t="s">
        <v>242</v>
      </c>
      <c r="G8" s="154" t="s">
        <v>243</v>
      </c>
      <c r="H8" s="178" t="s">
        <v>246</v>
      </c>
      <c r="I8" s="178">
        <v>7516</v>
      </c>
      <c r="J8" s="178" t="s">
        <v>247</v>
      </c>
      <c r="K8" s="178">
        <v>120</v>
      </c>
      <c r="L8" s="227">
        <v>86.43</v>
      </c>
      <c r="M8" s="228">
        <f t="shared" ref="M8:M10" si="9">(E8/K8)</f>
        <v>3333.3333333333335</v>
      </c>
      <c r="N8" s="229">
        <f t="shared" ref="N8:N10" si="10">(L8/K8)</f>
        <v>0.72025000000000006</v>
      </c>
      <c r="O8" s="230">
        <f t="shared" ref="O8:O10" si="11">(N8*E8)</f>
        <v>288100</v>
      </c>
    </row>
    <row r="9" spans="1:15" ht="264" x14ac:dyDescent="0.25">
      <c r="A9" s="109">
        <v>1665</v>
      </c>
      <c r="B9" s="104" t="s">
        <v>26</v>
      </c>
      <c r="C9" s="72" t="s">
        <v>130</v>
      </c>
      <c r="D9" s="70" t="s">
        <v>133</v>
      </c>
      <c r="E9" s="108">
        <v>300000</v>
      </c>
      <c r="F9" s="162" t="s">
        <v>242</v>
      </c>
      <c r="G9" s="154" t="s">
        <v>243</v>
      </c>
      <c r="H9" s="178" t="s">
        <v>249</v>
      </c>
      <c r="I9" s="231">
        <v>110458</v>
      </c>
      <c r="J9" s="178" t="s">
        <v>247</v>
      </c>
      <c r="K9" s="314">
        <v>108</v>
      </c>
      <c r="L9" s="232">
        <v>77.22</v>
      </c>
      <c r="M9" s="228">
        <f t="shared" si="9"/>
        <v>2777.7777777777778</v>
      </c>
      <c r="N9" s="229">
        <f t="shared" si="10"/>
        <v>0.71499999999999997</v>
      </c>
      <c r="O9" s="230">
        <f t="shared" si="11"/>
        <v>214500</v>
      </c>
    </row>
    <row r="10" spans="1:15" ht="168" x14ac:dyDescent="0.25">
      <c r="A10" s="104">
        <v>1074</v>
      </c>
      <c r="B10" s="104" t="s">
        <v>26</v>
      </c>
      <c r="C10" s="72" t="s">
        <v>129</v>
      </c>
      <c r="D10" s="70" t="s">
        <v>132</v>
      </c>
      <c r="E10" s="108">
        <v>200000</v>
      </c>
      <c r="F10" s="162" t="s">
        <v>242</v>
      </c>
      <c r="G10" s="154" t="s">
        <v>243</v>
      </c>
      <c r="H10" s="178" t="s">
        <v>248</v>
      </c>
      <c r="I10" s="178">
        <v>7517</v>
      </c>
      <c r="J10" s="178" t="s">
        <v>247</v>
      </c>
      <c r="K10" s="178">
        <v>120</v>
      </c>
      <c r="L10" s="227">
        <v>91.638999999999996</v>
      </c>
      <c r="M10" s="228">
        <f t="shared" si="9"/>
        <v>1666.6666666666667</v>
      </c>
      <c r="N10" s="229">
        <f t="shared" si="10"/>
        <v>0.76365833333333333</v>
      </c>
      <c r="O10" s="230">
        <f t="shared" si="11"/>
        <v>152731.66666666666</v>
      </c>
    </row>
    <row r="11" spans="1:15" ht="33.75" x14ac:dyDescent="0.5">
      <c r="A11" s="355" t="s">
        <v>281</v>
      </c>
      <c r="B11" s="354"/>
      <c r="C11" s="354"/>
      <c r="D11" s="354"/>
      <c r="E11" s="354"/>
      <c r="F11" s="354"/>
      <c r="G11" s="354"/>
      <c r="H11" s="354"/>
      <c r="I11" s="354"/>
      <c r="J11" s="354"/>
      <c r="K11" s="354"/>
      <c r="L11" s="354"/>
      <c r="M11" s="354"/>
      <c r="N11" s="354"/>
      <c r="O11" s="356">
        <f>SUM(O8:O10)</f>
        <v>655331.66666666663</v>
      </c>
    </row>
    <row r="12" spans="1:15" ht="168" x14ac:dyDescent="0.25">
      <c r="A12" s="104">
        <v>1063</v>
      </c>
      <c r="B12" s="104" t="s">
        <v>26</v>
      </c>
      <c r="C12" s="72" t="s">
        <v>128</v>
      </c>
      <c r="D12" s="70" t="s">
        <v>131</v>
      </c>
      <c r="E12" s="226">
        <v>400000</v>
      </c>
      <c r="F12" s="162" t="s">
        <v>181</v>
      </c>
      <c r="G12" s="162" t="s">
        <v>182</v>
      </c>
      <c r="H12" s="178" t="s">
        <v>183</v>
      </c>
      <c r="I12" s="178">
        <v>13408</v>
      </c>
      <c r="J12" s="178" t="s">
        <v>184</v>
      </c>
      <c r="K12" s="178">
        <v>78</v>
      </c>
      <c r="L12" s="227">
        <v>65.19</v>
      </c>
      <c r="M12" s="228">
        <f t="shared" si="0"/>
        <v>5128.2051282051279</v>
      </c>
      <c r="N12" s="229">
        <f t="shared" si="1"/>
        <v>0.83576923076923071</v>
      </c>
      <c r="O12" s="230">
        <f t="shared" si="2"/>
        <v>334307.69230769231</v>
      </c>
    </row>
    <row r="13" spans="1:15" ht="264" x14ac:dyDescent="0.25">
      <c r="A13" s="109">
        <v>1665</v>
      </c>
      <c r="B13" s="104" t="s">
        <v>26</v>
      </c>
      <c r="C13" s="72" t="s">
        <v>130</v>
      </c>
      <c r="D13" s="70" t="s">
        <v>133</v>
      </c>
      <c r="E13" s="108">
        <v>300000</v>
      </c>
      <c r="F13" s="162" t="s">
        <v>181</v>
      </c>
      <c r="G13" s="162" t="s">
        <v>182</v>
      </c>
      <c r="H13" s="178" t="s">
        <v>186</v>
      </c>
      <c r="I13" s="231">
        <v>94403</v>
      </c>
      <c r="J13" s="178" t="s">
        <v>184</v>
      </c>
      <c r="K13" s="314">
        <v>76</v>
      </c>
      <c r="L13" s="232">
        <v>69.680000000000007</v>
      </c>
      <c r="M13" s="228">
        <f t="shared" ref="M13" si="12">(E13/K13)</f>
        <v>3947.3684210526317</v>
      </c>
      <c r="N13" s="229">
        <f t="shared" ref="N13" si="13">(L13/K13)</f>
        <v>0.91684210526315801</v>
      </c>
      <c r="O13" s="230">
        <f t="shared" ref="O13" si="14">(N13*E13)</f>
        <v>275052.63157894742</v>
      </c>
    </row>
    <row r="14" spans="1:15" ht="168" x14ac:dyDescent="0.25">
      <c r="A14" s="104">
        <v>1074</v>
      </c>
      <c r="B14" s="104" t="s">
        <v>26</v>
      </c>
      <c r="C14" s="72" t="s">
        <v>129</v>
      </c>
      <c r="D14" s="70" t="s">
        <v>132</v>
      </c>
      <c r="E14" s="108">
        <v>200000</v>
      </c>
      <c r="F14" s="162" t="s">
        <v>181</v>
      </c>
      <c r="G14" s="162" t="s">
        <v>182</v>
      </c>
      <c r="H14" s="178" t="s">
        <v>185</v>
      </c>
      <c r="I14" s="178">
        <v>13410</v>
      </c>
      <c r="J14" s="178" t="s">
        <v>184</v>
      </c>
      <c r="K14" s="178">
        <v>77</v>
      </c>
      <c r="L14" s="227">
        <v>65.19</v>
      </c>
      <c r="M14" s="228">
        <f t="shared" ref="M14" si="15">(E14/K14)</f>
        <v>2597.4025974025976</v>
      </c>
      <c r="N14" s="229">
        <f t="shared" ref="N14" si="16">(L14/K14)</f>
        <v>0.84662337662337661</v>
      </c>
      <c r="O14" s="230">
        <f t="shared" ref="O14" si="17">(N14*E14)</f>
        <v>169324.67532467534</v>
      </c>
    </row>
    <row r="15" spans="1:15" ht="33.75" x14ac:dyDescent="0.5">
      <c r="A15" s="355" t="s">
        <v>281</v>
      </c>
      <c r="B15" s="354"/>
      <c r="C15" s="354"/>
      <c r="D15" s="354"/>
      <c r="E15" s="354"/>
      <c r="F15" s="354"/>
      <c r="G15" s="354"/>
      <c r="H15" s="354"/>
      <c r="I15" s="354"/>
      <c r="J15" s="354"/>
      <c r="K15" s="354"/>
      <c r="L15" s="354"/>
      <c r="M15" s="354"/>
      <c r="N15" s="354"/>
      <c r="O15" s="356">
        <f>SUM(O12:O14)</f>
        <v>778684.99921131507</v>
      </c>
    </row>
  </sheetData>
  <mergeCells count="3">
    <mergeCell ref="A7:N7"/>
    <mergeCell ref="A11:N11"/>
    <mergeCell ref="A15:N15"/>
  </mergeCells>
  <conditionalFormatting sqref="D4">
    <cfRule type="colorScale" priority="90">
      <colorScale>
        <cfvo type="min"/>
        <cfvo type="max"/>
        <color rgb="FFFF7128"/>
        <color rgb="FFFFEF9C"/>
      </colorScale>
    </cfRule>
  </conditionalFormatting>
  <conditionalFormatting sqref="M4:O4">
    <cfRule type="colorScale" priority="69">
      <colorScale>
        <cfvo type="min"/>
        <cfvo type="max"/>
        <color rgb="FFFF7128"/>
        <color rgb="FFFFEF9C"/>
      </colorScale>
    </cfRule>
  </conditionalFormatting>
  <conditionalFormatting sqref="M4">
    <cfRule type="colorScale" priority="68">
      <colorScale>
        <cfvo type="min"/>
        <cfvo type="max"/>
        <color rgb="FFFF7128"/>
        <color rgb="FFFFEF9C"/>
      </colorScale>
    </cfRule>
  </conditionalFormatting>
  <conditionalFormatting sqref="F4:G4">
    <cfRule type="colorScale" priority="67">
      <colorScale>
        <cfvo type="min"/>
        <cfvo type="max"/>
        <color rgb="FFFF7128"/>
        <color rgb="FFFFEF9C"/>
      </colorScale>
    </cfRule>
  </conditionalFormatting>
  <conditionalFormatting sqref="D12">
    <cfRule type="colorScale" priority="60">
      <colorScale>
        <cfvo type="min"/>
        <cfvo type="max"/>
        <color rgb="FFFF7128"/>
        <color rgb="FFFFEF9C"/>
      </colorScale>
    </cfRule>
  </conditionalFormatting>
  <conditionalFormatting sqref="M12:O12">
    <cfRule type="colorScale" priority="59">
      <colorScale>
        <cfvo type="min"/>
        <cfvo type="max"/>
        <color rgb="FFFF7128"/>
        <color rgb="FFFFEF9C"/>
      </colorScale>
    </cfRule>
  </conditionalFormatting>
  <conditionalFormatting sqref="M12">
    <cfRule type="colorScale" priority="58">
      <colorScale>
        <cfvo type="min"/>
        <cfvo type="max"/>
        <color rgb="FFFF7128"/>
        <color rgb="FFFFEF9C"/>
      </colorScale>
    </cfRule>
  </conditionalFormatting>
  <conditionalFormatting sqref="F12:G12">
    <cfRule type="colorScale" priority="57">
      <colorScale>
        <cfvo type="min"/>
        <cfvo type="max"/>
        <color rgb="FFFF7128"/>
        <color rgb="FFFFEF9C"/>
      </colorScale>
    </cfRule>
  </conditionalFormatting>
  <conditionalFormatting sqref="D8">
    <cfRule type="colorScale" priority="36">
      <colorScale>
        <cfvo type="min"/>
        <cfvo type="max"/>
        <color rgb="FFFF7128"/>
        <color rgb="FFFFEF9C"/>
      </colorScale>
    </cfRule>
  </conditionalFormatting>
  <conditionalFormatting sqref="M8:O8">
    <cfRule type="colorScale" priority="35">
      <colorScale>
        <cfvo type="min"/>
        <cfvo type="max"/>
        <color rgb="FFFF7128"/>
        <color rgb="FFFFEF9C"/>
      </colorScale>
    </cfRule>
  </conditionalFormatting>
  <conditionalFormatting sqref="M8">
    <cfRule type="colorScale" priority="34">
      <colorScale>
        <cfvo type="min"/>
        <cfvo type="max"/>
        <color rgb="FFFF7128"/>
        <color rgb="FFFFEF9C"/>
      </colorScale>
    </cfRule>
  </conditionalFormatting>
  <conditionalFormatting sqref="F8">
    <cfRule type="colorScale" priority="33">
      <colorScale>
        <cfvo type="min"/>
        <cfvo type="max"/>
        <color rgb="FFFF7128"/>
        <color rgb="FFFFEF9C"/>
      </colorScale>
    </cfRule>
  </conditionalFormatting>
  <conditionalFormatting sqref="G8">
    <cfRule type="colorScale" priority="32">
      <colorScale>
        <cfvo type="min"/>
        <cfvo type="max"/>
        <color rgb="FFFF7128"/>
        <color rgb="FFFFEF9C"/>
      </colorScale>
    </cfRule>
  </conditionalFormatting>
  <conditionalFormatting sqref="D14">
    <cfRule type="colorScale" priority="31">
      <colorScale>
        <cfvo type="min"/>
        <cfvo type="max"/>
        <color rgb="FFFF7128"/>
        <color rgb="FFFFEF9C"/>
      </colorScale>
    </cfRule>
  </conditionalFormatting>
  <conditionalFormatting sqref="M14:O14">
    <cfRule type="colorScale" priority="30">
      <colorScale>
        <cfvo type="min"/>
        <cfvo type="max"/>
        <color rgb="FFFF7128"/>
        <color rgb="FFFFEF9C"/>
      </colorScale>
    </cfRule>
  </conditionalFormatting>
  <conditionalFormatting sqref="M14">
    <cfRule type="colorScale" priority="29">
      <colorScale>
        <cfvo type="min"/>
        <cfvo type="max"/>
        <color rgb="FFFF7128"/>
        <color rgb="FFFFEF9C"/>
      </colorScale>
    </cfRule>
  </conditionalFormatting>
  <conditionalFormatting sqref="F14:G14">
    <cfRule type="colorScale" priority="28">
      <colorScale>
        <cfvo type="min"/>
        <cfvo type="max"/>
        <color rgb="FFFF7128"/>
        <color rgb="FFFFEF9C"/>
      </colorScale>
    </cfRule>
  </conditionalFormatting>
  <conditionalFormatting sqref="D6">
    <cfRule type="colorScale" priority="22">
      <colorScale>
        <cfvo type="min"/>
        <cfvo type="max"/>
        <color rgb="FFFF7128"/>
        <color rgb="FFFFEF9C"/>
      </colorScale>
    </cfRule>
  </conditionalFormatting>
  <conditionalFormatting sqref="M6:O6">
    <cfRule type="colorScale" priority="21">
      <colorScale>
        <cfvo type="min"/>
        <cfvo type="max"/>
        <color rgb="FFFF7128"/>
        <color rgb="FFFFEF9C"/>
      </colorScale>
    </cfRule>
  </conditionalFormatting>
  <conditionalFormatting sqref="M6">
    <cfRule type="colorScale" priority="20">
      <colorScale>
        <cfvo type="min"/>
        <cfvo type="max"/>
        <color rgb="FFFF7128"/>
        <color rgb="FFFFEF9C"/>
      </colorScale>
    </cfRule>
  </conditionalFormatting>
  <conditionalFormatting sqref="F6:G6">
    <cfRule type="colorScale" priority="19">
      <colorScale>
        <cfvo type="min"/>
        <cfvo type="max"/>
        <color rgb="FFFF7128"/>
        <color rgb="FFFFEF9C"/>
      </colorScale>
    </cfRule>
  </conditionalFormatting>
  <conditionalFormatting sqref="D5">
    <cfRule type="colorScale" priority="18">
      <colorScale>
        <cfvo type="min"/>
        <cfvo type="max"/>
        <color rgb="FFFF7128"/>
        <color rgb="FFFFEF9C"/>
      </colorScale>
    </cfRule>
  </conditionalFormatting>
  <conditionalFormatting sqref="M5:O5">
    <cfRule type="colorScale" priority="17">
      <colorScale>
        <cfvo type="min"/>
        <cfvo type="max"/>
        <color rgb="FFFF7128"/>
        <color rgb="FFFFEF9C"/>
      </colorScale>
    </cfRule>
  </conditionalFormatting>
  <conditionalFormatting sqref="M5">
    <cfRule type="colorScale" priority="16">
      <colorScale>
        <cfvo type="min"/>
        <cfvo type="max"/>
        <color rgb="FFFF7128"/>
        <color rgb="FFFFEF9C"/>
      </colorScale>
    </cfRule>
  </conditionalFormatting>
  <conditionalFormatting sqref="F5:G5">
    <cfRule type="colorScale" priority="15">
      <colorScale>
        <cfvo type="min"/>
        <cfvo type="max"/>
        <color rgb="FFFF7128"/>
        <color rgb="FFFFEF9C"/>
      </colorScale>
    </cfRule>
  </conditionalFormatting>
  <conditionalFormatting sqref="D9">
    <cfRule type="colorScale" priority="14">
      <colorScale>
        <cfvo type="min"/>
        <cfvo type="max"/>
        <color rgb="FFFF7128"/>
        <color rgb="FFFFEF9C"/>
      </colorScale>
    </cfRule>
  </conditionalFormatting>
  <conditionalFormatting sqref="M9:O9">
    <cfRule type="colorScale" priority="13">
      <colorScale>
        <cfvo type="min"/>
        <cfvo type="max"/>
        <color rgb="FFFF7128"/>
        <color rgb="FFFFEF9C"/>
      </colorScale>
    </cfRule>
  </conditionalFormatting>
  <conditionalFormatting sqref="M9">
    <cfRule type="colorScale" priority="12">
      <colorScale>
        <cfvo type="min"/>
        <cfvo type="max"/>
        <color rgb="FFFF7128"/>
        <color rgb="FFFFEF9C"/>
      </colorScale>
    </cfRule>
  </conditionalFormatting>
  <conditionalFormatting sqref="F9">
    <cfRule type="colorScale" priority="11">
      <colorScale>
        <cfvo type="min"/>
        <cfvo type="max"/>
        <color rgb="FFFF7128"/>
        <color rgb="FFFFEF9C"/>
      </colorScale>
    </cfRule>
  </conditionalFormatting>
  <conditionalFormatting sqref="G9">
    <cfRule type="colorScale" priority="10">
      <colorScale>
        <cfvo type="min"/>
        <cfvo type="max"/>
        <color rgb="FFFF7128"/>
        <color rgb="FFFFEF9C"/>
      </colorScale>
    </cfRule>
  </conditionalFormatting>
  <conditionalFormatting sqref="D10">
    <cfRule type="colorScale" priority="9">
      <colorScale>
        <cfvo type="min"/>
        <cfvo type="max"/>
        <color rgb="FFFF7128"/>
        <color rgb="FFFFEF9C"/>
      </colorScale>
    </cfRule>
  </conditionalFormatting>
  <conditionalFormatting sqref="M10:O10">
    <cfRule type="colorScale" priority="8">
      <colorScale>
        <cfvo type="min"/>
        <cfvo type="max"/>
        <color rgb="FFFF7128"/>
        <color rgb="FFFFEF9C"/>
      </colorScale>
    </cfRule>
  </conditionalFormatting>
  <conditionalFormatting sqref="M10">
    <cfRule type="colorScale" priority="7">
      <colorScale>
        <cfvo type="min"/>
        <cfvo type="max"/>
        <color rgb="FFFF7128"/>
        <color rgb="FFFFEF9C"/>
      </colorScale>
    </cfRule>
  </conditionalFormatting>
  <conditionalFormatting sqref="F10">
    <cfRule type="colorScale" priority="6">
      <colorScale>
        <cfvo type="min"/>
        <cfvo type="max"/>
        <color rgb="FFFF7128"/>
        <color rgb="FFFFEF9C"/>
      </colorScale>
    </cfRule>
  </conditionalFormatting>
  <conditionalFormatting sqref="G10">
    <cfRule type="colorScale" priority="5">
      <colorScale>
        <cfvo type="min"/>
        <cfvo type="max"/>
        <color rgb="FFFF7128"/>
        <color rgb="FFFFEF9C"/>
      </colorScale>
    </cfRule>
  </conditionalFormatting>
  <conditionalFormatting sqref="D13">
    <cfRule type="colorScale" priority="4">
      <colorScale>
        <cfvo type="min"/>
        <cfvo type="max"/>
        <color rgb="FFFF7128"/>
        <color rgb="FFFFEF9C"/>
      </colorScale>
    </cfRule>
  </conditionalFormatting>
  <conditionalFormatting sqref="M13:O13">
    <cfRule type="colorScale" priority="3">
      <colorScale>
        <cfvo type="min"/>
        <cfvo type="max"/>
        <color rgb="FFFF7128"/>
        <color rgb="FFFFEF9C"/>
      </colorScale>
    </cfRule>
  </conditionalFormatting>
  <conditionalFormatting sqref="M13">
    <cfRule type="colorScale" priority="2">
      <colorScale>
        <cfvo type="min"/>
        <cfvo type="max"/>
        <color rgb="FFFF7128"/>
        <color rgb="FFFFEF9C"/>
      </colorScale>
    </cfRule>
  </conditionalFormatting>
  <conditionalFormatting sqref="F13:G13">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Commercial Equivalent-FRZ SRV - ALL OR NONE</oddHeader>
    <oddFooter>Page &amp;P&amp;R2020-2021 Commodity-Commercial Bid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22"/>
  <sheetViews>
    <sheetView zoomScale="84" zoomScaleNormal="84" workbookViewId="0">
      <selection activeCell="O122" sqref="O122"/>
    </sheetView>
  </sheetViews>
  <sheetFormatPr defaultRowHeight="15" x14ac:dyDescent="0.25"/>
  <cols>
    <col min="1" max="1" width="6.85546875" style="46" customWidth="1"/>
    <col min="2" max="2" width="8.140625" customWidth="1"/>
    <col min="3" max="3" width="22.7109375" customWidth="1"/>
    <col min="4" max="4" width="14.42578125" customWidth="1"/>
    <col min="6" max="7" width="11.28515625" style="156" customWidth="1"/>
    <col min="8" max="8" width="13.85546875" style="156" customWidth="1"/>
    <col min="9" max="9" width="11.140625" style="156" customWidth="1"/>
    <col min="10" max="10" width="11" style="156" customWidth="1"/>
    <col min="11" max="11" width="11.28515625" style="156" customWidth="1"/>
    <col min="12" max="12" width="12.85546875" style="156" customWidth="1"/>
    <col min="13" max="13" width="12.28515625" style="156" customWidth="1"/>
    <col min="14" max="14" width="12.7109375" style="156" customWidth="1"/>
    <col min="15" max="15" width="12.85546875" style="156" customWidth="1"/>
    <col min="16" max="16" width="13.42578125" style="156" customWidth="1"/>
    <col min="17" max="17" width="12" customWidth="1"/>
    <col min="18" max="18" width="12.5703125" customWidth="1"/>
    <col min="19" max="19" width="12.42578125" customWidth="1"/>
    <col min="20" max="20" width="13.7109375" customWidth="1"/>
    <col min="21" max="21" width="13.42578125" customWidth="1"/>
    <col min="22" max="22" width="14.28515625" customWidth="1"/>
    <col min="23" max="23" width="19" customWidth="1"/>
    <col min="24" max="24" width="20.28515625" customWidth="1"/>
  </cols>
  <sheetData>
    <row r="1" spans="1:24" ht="42" x14ac:dyDescent="0.25">
      <c r="A1" s="47" t="s">
        <v>0</v>
      </c>
      <c r="B1" s="16" t="s">
        <v>1</v>
      </c>
      <c r="C1" s="16" t="s">
        <v>2</v>
      </c>
      <c r="D1" s="40" t="s">
        <v>3</v>
      </c>
      <c r="E1" s="16" t="s">
        <v>88</v>
      </c>
      <c r="F1" s="179" t="s">
        <v>5</v>
      </c>
      <c r="G1" s="180" t="s">
        <v>6</v>
      </c>
      <c r="H1" s="179" t="s">
        <v>89</v>
      </c>
      <c r="I1" s="181" t="s">
        <v>34</v>
      </c>
      <c r="J1" s="179" t="s">
        <v>8</v>
      </c>
      <c r="K1" s="179" t="s">
        <v>9</v>
      </c>
      <c r="L1" s="179" t="s">
        <v>10</v>
      </c>
      <c r="M1" s="182" t="s">
        <v>11</v>
      </c>
      <c r="N1" s="179" t="s">
        <v>101</v>
      </c>
      <c r="O1" s="182" t="s">
        <v>97</v>
      </c>
      <c r="P1" s="182" t="s">
        <v>98</v>
      </c>
      <c r="Q1" s="41" t="s">
        <v>15</v>
      </c>
      <c r="R1" s="42" t="s">
        <v>16</v>
      </c>
      <c r="S1" s="42" t="s">
        <v>17</v>
      </c>
      <c r="T1" s="42" t="s">
        <v>18</v>
      </c>
      <c r="U1" s="42" t="s">
        <v>19</v>
      </c>
      <c r="V1" s="42" t="s">
        <v>20</v>
      </c>
      <c r="W1" s="41" t="s">
        <v>21</v>
      </c>
      <c r="X1" s="42" t="s">
        <v>22</v>
      </c>
    </row>
    <row r="2" spans="1:24" ht="21" x14ac:dyDescent="0.25">
      <c r="A2" s="48" t="s">
        <v>23</v>
      </c>
      <c r="B2" s="40" t="s">
        <v>92</v>
      </c>
      <c r="C2" s="40" t="s">
        <v>70</v>
      </c>
      <c r="D2" s="40" t="s">
        <v>57</v>
      </c>
      <c r="E2" s="40" t="s">
        <v>58</v>
      </c>
      <c r="F2" s="179" t="s">
        <v>59</v>
      </c>
      <c r="G2" s="179" t="s">
        <v>72</v>
      </c>
      <c r="H2" s="179" t="s">
        <v>93</v>
      </c>
      <c r="I2" s="181" t="s">
        <v>73</v>
      </c>
      <c r="J2" s="179" t="s">
        <v>94</v>
      </c>
      <c r="K2" s="179" t="s">
        <v>74</v>
      </c>
      <c r="L2" s="179" t="s">
        <v>95</v>
      </c>
      <c r="M2" s="182" t="s">
        <v>96</v>
      </c>
      <c r="N2" s="179" t="s">
        <v>77</v>
      </c>
      <c r="O2" s="182" t="s">
        <v>64</v>
      </c>
      <c r="P2" s="182" t="s">
        <v>79</v>
      </c>
      <c r="Q2" s="41" t="s">
        <v>80</v>
      </c>
      <c r="R2" s="42" t="s">
        <v>99</v>
      </c>
      <c r="S2" s="42" t="s">
        <v>82</v>
      </c>
      <c r="T2" s="42" t="s">
        <v>83</v>
      </c>
      <c r="U2" s="42" t="s">
        <v>84</v>
      </c>
      <c r="V2" s="42" t="s">
        <v>100</v>
      </c>
      <c r="W2" s="41" t="s">
        <v>86</v>
      </c>
      <c r="X2" s="42" t="s">
        <v>87</v>
      </c>
    </row>
    <row r="3" spans="1:24" ht="72" x14ac:dyDescent="0.25">
      <c r="A3" s="135"/>
      <c r="B3" s="125"/>
      <c r="C3" s="11" t="s">
        <v>25</v>
      </c>
      <c r="D3" s="53"/>
      <c r="E3" s="122"/>
      <c r="F3" s="172" t="s">
        <v>52</v>
      </c>
      <c r="G3" s="149"/>
      <c r="H3" s="149"/>
      <c r="I3" s="149"/>
      <c r="J3" s="149"/>
      <c r="K3" s="149"/>
      <c r="L3" s="149"/>
      <c r="M3" s="183"/>
      <c r="N3" s="149"/>
      <c r="O3" s="183"/>
      <c r="P3" s="183"/>
      <c r="Q3" s="125"/>
      <c r="R3" s="134"/>
      <c r="S3" s="134"/>
      <c r="T3" s="134"/>
      <c r="U3" s="134"/>
      <c r="V3" s="134"/>
      <c r="W3" s="125"/>
      <c r="X3" s="134"/>
    </row>
    <row r="4" spans="1:24" ht="240.75" customHeight="1" x14ac:dyDescent="0.25">
      <c r="A4" s="110">
        <v>1060</v>
      </c>
      <c r="B4" s="76" t="s">
        <v>26</v>
      </c>
      <c r="C4" s="87" t="s">
        <v>91</v>
      </c>
      <c r="D4" s="112" t="s">
        <v>90</v>
      </c>
      <c r="E4" s="89">
        <v>525000</v>
      </c>
      <c r="F4" s="190" t="s">
        <v>231</v>
      </c>
      <c r="G4" s="190" t="s">
        <v>229</v>
      </c>
      <c r="H4" s="190" t="s">
        <v>231</v>
      </c>
      <c r="I4" s="233" t="s">
        <v>232</v>
      </c>
      <c r="J4" s="234">
        <v>12.5</v>
      </c>
      <c r="K4" s="234">
        <v>200</v>
      </c>
      <c r="L4" s="234">
        <v>110242</v>
      </c>
      <c r="M4" s="213">
        <v>1.6368</v>
      </c>
      <c r="N4" s="235">
        <v>12.5</v>
      </c>
      <c r="O4" s="213">
        <v>32.18</v>
      </c>
      <c r="P4" s="213">
        <v>1.6368</v>
      </c>
      <c r="Q4" s="236">
        <f>N4/K4</f>
        <v>6.25E-2</v>
      </c>
      <c r="R4" s="237">
        <f>M4*N4</f>
        <v>20.46</v>
      </c>
      <c r="S4" s="238">
        <f>Q4*M4</f>
        <v>0.1023</v>
      </c>
      <c r="T4" s="237">
        <f>O4/K4</f>
        <v>0.16089999999999999</v>
      </c>
      <c r="U4" s="237">
        <f>R4+O4</f>
        <v>52.64</v>
      </c>
      <c r="V4" s="237">
        <f>U4/K4</f>
        <v>0.26319999999999999</v>
      </c>
      <c r="W4" s="239">
        <f>SUM(E4/K4)</f>
        <v>2625</v>
      </c>
      <c r="X4" s="237">
        <f>V4*E4</f>
        <v>138180</v>
      </c>
    </row>
    <row r="5" spans="1:24" x14ac:dyDescent="0.25">
      <c r="A5" s="45"/>
      <c r="B5" s="14"/>
      <c r="C5" s="14"/>
      <c r="D5" s="14"/>
      <c r="E5" s="14"/>
      <c r="F5" s="163"/>
      <c r="G5" s="163"/>
      <c r="H5" s="163"/>
      <c r="I5" s="163"/>
      <c r="J5" s="163"/>
      <c r="K5" s="163"/>
      <c r="L5" s="163"/>
      <c r="M5" s="163"/>
      <c r="N5" s="163"/>
      <c r="O5" s="163"/>
      <c r="P5" s="163"/>
      <c r="Q5" s="14"/>
      <c r="R5" s="14"/>
      <c r="S5" s="14"/>
      <c r="T5" s="14"/>
      <c r="U5" s="14"/>
      <c r="V5" s="14"/>
      <c r="W5" s="14"/>
      <c r="X5" s="14"/>
    </row>
    <row r="122" spans="15:15" x14ac:dyDescent="0.25">
      <c r="O122" s="156" t="s">
        <v>280</v>
      </c>
    </row>
  </sheetData>
  <printOptions verticalCentered="1"/>
  <pageMargins left="0.45" right="0.45" top="0.81874999999999998" bottom="0.5" header="0.3" footer="0.3"/>
  <pageSetup paperSize="5" scale="60" orientation="landscape" r:id="rId1"/>
  <headerFooter alignWithMargins="0">
    <oddHeader xml:space="preserve">&amp;C&amp;"-,Bold"&amp;12SHELBY COUNTY SCHOOL (SCBE)
Commodity Processing/Commercial Bid
Commodity Processing
Cooler by Serving&amp;"-,Regular"&amp;11
</oddHeader>
    <oddFooter>Page &amp;P&amp;R2020-2021 Commodity-Commercial Bid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zoomScaleNormal="100" workbookViewId="0">
      <selection activeCell="A5" sqref="A5:XFD5"/>
    </sheetView>
  </sheetViews>
  <sheetFormatPr defaultRowHeight="15" x14ac:dyDescent="0.25"/>
  <cols>
    <col min="1" max="1" width="7.140625" style="46" customWidth="1"/>
    <col min="2" max="2" width="9.7109375" customWidth="1"/>
    <col min="3" max="3" width="26.5703125" customWidth="1"/>
    <col min="4" max="4" width="16.42578125" customWidth="1"/>
    <col min="6" max="7" width="9.140625" style="156"/>
    <col min="8" max="8" width="12.42578125" style="156" customWidth="1"/>
    <col min="9" max="9" width="12.7109375" style="156" customWidth="1"/>
    <col min="10" max="12" width="9.140625" style="156"/>
    <col min="13" max="13" width="15.5703125" customWidth="1"/>
    <col min="14" max="14" width="12.7109375" customWidth="1"/>
    <col min="15" max="15" width="17.140625" customWidth="1"/>
    <col min="16" max="16" width="15.85546875" customWidth="1"/>
  </cols>
  <sheetData>
    <row r="1" spans="1:16" ht="60" x14ac:dyDescent="0.25">
      <c r="A1" s="50" t="s">
        <v>38</v>
      </c>
      <c r="B1" s="50" t="s">
        <v>1</v>
      </c>
      <c r="C1" s="50" t="s">
        <v>2</v>
      </c>
      <c r="D1" s="50" t="s">
        <v>39</v>
      </c>
      <c r="E1" s="50" t="s">
        <v>40</v>
      </c>
      <c r="F1" s="184" t="s">
        <v>41</v>
      </c>
      <c r="G1" s="184" t="s">
        <v>42</v>
      </c>
      <c r="H1" s="184" t="s">
        <v>106</v>
      </c>
      <c r="I1" s="184" t="s">
        <v>107</v>
      </c>
      <c r="J1" s="184" t="s">
        <v>102</v>
      </c>
      <c r="K1" s="184" t="s">
        <v>45</v>
      </c>
      <c r="L1" s="184" t="s">
        <v>103</v>
      </c>
      <c r="M1" s="50" t="s">
        <v>47</v>
      </c>
      <c r="N1" s="50" t="s">
        <v>48</v>
      </c>
      <c r="O1" s="50" t="s">
        <v>104</v>
      </c>
      <c r="P1" s="51" t="s">
        <v>105</v>
      </c>
    </row>
    <row r="2" spans="1:16" ht="24" x14ac:dyDescent="0.25">
      <c r="A2" s="50" t="s">
        <v>23</v>
      </c>
      <c r="B2" s="51" t="s">
        <v>69</v>
      </c>
      <c r="C2" s="51" t="s">
        <v>70</v>
      </c>
      <c r="D2" s="51" t="s">
        <v>71</v>
      </c>
      <c r="E2" s="51" t="s">
        <v>58</v>
      </c>
      <c r="F2" s="175" t="s">
        <v>110</v>
      </c>
      <c r="G2" s="175" t="s">
        <v>72</v>
      </c>
      <c r="H2" s="175" t="s">
        <v>60</v>
      </c>
      <c r="I2" s="175" t="s">
        <v>61</v>
      </c>
      <c r="J2" s="175" t="s">
        <v>94</v>
      </c>
      <c r="K2" s="175" t="s">
        <v>74</v>
      </c>
      <c r="L2" s="175" t="s">
        <v>75</v>
      </c>
      <c r="M2" s="51" t="s">
        <v>96</v>
      </c>
      <c r="N2" s="51" t="s">
        <v>77</v>
      </c>
      <c r="O2" s="51" t="s">
        <v>114</v>
      </c>
      <c r="P2" s="51" t="s">
        <v>79</v>
      </c>
    </row>
    <row r="3" spans="1:16" ht="117.75" customHeight="1" x14ac:dyDescent="0.25">
      <c r="A3" s="125"/>
      <c r="B3" s="125"/>
      <c r="C3" s="52" t="s">
        <v>25</v>
      </c>
      <c r="D3" s="53" t="s">
        <v>51</v>
      </c>
      <c r="E3" s="122"/>
      <c r="F3" s="172" t="s">
        <v>52</v>
      </c>
      <c r="G3" s="149"/>
      <c r="H3" s="149"/>
      <c r="I3" s="149"/>
      <c r="J3" s="149"/>
      <c r="K3" s="149"/>
      <c r="L3" s="149"/>
      <c r="M3" s="125"/>
      <c r="N3" s="125"/>
      <c r="O3" s="125"/>
      <c r="P3" s="125"/>
    </row>
    <row r="4" spans="1:16" ht="204.75" customHeight="1" x14ac:dyDescent="0.25">
      <c r="A4" s="54">
        <v>1060</v>
      </c>
      <c r="B4" s="2" t="s">
        <v>26</v>
      </c>
      <c r="C4" s="55" t="s">
        <v>91</v>
      </c>
      <c r="D4" s="111" t="s">
        <v>90</v>
      </c>
      <c r="E4" s="56">
        <v>100000</v>
      </c>
      <c r="F4" s="185" t="s">
        <v>231</v>
      </c>
      <c r="G4" s="185" t="s">
        <v>229</v>
      </c>
      <c r="H4" s="185" t="s">
        <v>231</v>
      </c>
      <c r="I4" s="291" t="s">
        <v>232</v>
      </c>
      <c r="J4" s="292">
        <v>12.5</v>
      </c>
      <c r="K4" s="292">
        <v>200</v>
      </c>
      <c r="L4" s="292">
        <v>52.64</v>
      </c>
      <c r="M4" s="293">
        <f>(E4/K4)</f>
        <v>500</v>
      </c>
      <c r="N4" s="294">
        <f>(K4/L4)</f>
        <v>3.7993920972644375</v>
      </c>
      <c r="O4" s="293">
        <f>(E4*N4)</f>
        <v>379939.20972644375</v>
      </c>
      <c r="P4" s="49"/>
    </row>
  </sheetData>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-Cooler by SRV</oddHeader>
    <oddFooter>Page &amp;P&amp;R2020-2021 Commodity-Commercial Bid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
  <sheetViews>
    <sheetView zoomScale="106" zoomScaleNormal="106" zoomScalePageLayoutView="91" workbookViewId="0">
      <selection activeCell="A15" sqref="A15"/>
    </sheetView>
  </sheetViews>
  <sheetFormatPr defaultRowHeight="15" x14ac:dyDescent="0.25"/>
  <cols>
    <col min="1" max="1" width="7" style="23" customWidth="1"/>
    <col min="2" max="2" width="9.140625" style="15"/>
    <col min="3" max="3" width="19.85546875" customWidth="1"/>
    <col min="4" max="4" width="17.85546875" customWidth="1"/>
    <col min="5" max="5" width="13" customWidth="1"/>
    <col min="6" max="6" width="12" style="156" customWidth="1"/>
    <col min="7" max="7" width="12.140625" style="156" customWidth="1"/>
    <col min="8" max="8" width="15.140625" style="156" customWidth="1"/>
    <col min="9" max="9" width="14.140625" style="156" customWidth="1"/>
    <col min="10" max="10" width="14.42578125" style="156" customWidth="1"/>
    <col min="11" max="11" width="17.140625" style="156" customWidth="1"/>
    <col min="12" max="12" width="15" style="156" customWidth="1"/>
    <col min="13" max="13" width="13.28515625" style="156" customWidth="1"/>
    <col min="14" max="14" width="12.5703125" style="156" customWidth="1"/>
    <col min="15" max="15" width="14.140625" style="156" customWidth="1"/>
    <col min="16" max="16" width="13.5703125" style="156" customWidth="1"/>
    <col min="17" max="17" width="14.7109375" customWidth="1"/>
    <col min="18" max="18" width="15.5703125" customWidth="1"/>
    <col min="19" max="19" width="15.42578125" customWidth="1"/>
    <col min="20" max="20" width="14.7109375" customWidth="1"/>
    <col min="21" max="21" width="13.140625" customWidth="1"/>
    <col min="22" max="22" width="14.7109375" customWidth="1"/>
    <col min="23" max="23" width="23.7109375" customWidth="1"/>
    <col min="24" max="24" width="21.140625" customWidth="1"/>
  </cols>
  <sheetData>
    <row r="1" spans="1:24" ht="42" x14ac:dyDescent="0.25">
      <c r="A1" s="16" t="s">
        <v>0</v>
      </c>
      <c r="B1" s="16" t="s">
        <v>1</v>
      </c>
      <c r="C1" s="16" t="s">
        <v>2</v>
      </c>
      <c r="D1" s="40" t="s">
        <v>3</v>
      </c>
      <c r="E1" s="16" t="s">
        <v>88</v>
      </c>
      <c r="F1" s="179" t="s">
        <v>5</v>
      </c>
      <c r="G1" s="180" t="s">
        <v>6</v>
      </c>
      <c r="H1" s="179" t="s">
        <v>67</v>
      </c>
      <c r="I1" s="181" t="s">
        <v>111</v>
      </c>
      <c r="J1" s="179" t="s">
        <v>8</v>
      </c>
      <c r="K1" s="179" t="s">
        <v>112</v>
      </c>
      <c r="L1" s="179" t="s">
        <v>10</v>
      </c>
      <c r="M1" s="182" t="s">
        <v>11</v>
      </c>
      <c r="N1" s="179" t="s">
        <v>12</v>
      </c>
      <c r="O1" s="182" t="s">
        <v>97</v>
      </c>
      <c r="P1" s="182" t="s">
        <v>14</v>
      </c>
      <c r="Q1" s="41" t="s">
        <v>15</v>
      </c>
      <c r="R1" s="42" t="s">
        <v>16</v>
      </c>
      <c r="S1" s="42" t="s">
        <v>17</v>
      </c>
      <c r="T1" s="42" t="s">
        <v>116</v>
      </c>
      <c r="U1" s="42" t="s">
        <v>19</v>
      </c>
      <c r="V1" s="42" t="s">
        <v>20</v>
      </c>
      <c r="W1" s="41" t="s">
        <v>21</v>
      </c>
      <c r="X1" s="42" t="s">
        <v>22</v>
      </c>
    </row>
    <row r="2" spans="1:24" ht="22.5" x14ac:dyDescent="0.25">
      <c r="A2" s="13" t="s">
        <v>109</v>
      </c>
      <c r="B2" s="43" t="s">
        <v>69</v>
      </c>
      <c r="C2" s="13" t="s">
        <v>56</v>
      </c>
      <c r="D2" s="13" t="s">
        <v>57</v>
      </c>
      <c r="E2" s="13" t="s">
        <v>58</v>
      </c>
      <c r="F2" s="186" t="s">
        <v>110</v>
      </c>
      <c r="G2" s="186" t="s">
        <v>72</v>
      </c>
      <c r="H2" s="186" t="s">
        <v>60</v>
      </c>
      <c r="I2" s="187" t="s">
        <v>73</v>
      </c>
      <c r="J2" s="186" t="s">
        <v>94</v>
      </c>
      <c r="K2" s="186" t="s">
        <v>74</v>
      </c>
      <c r="L2" s="186" t="s">
        <v>75</v>
      </c>
      <c r="M2" s="188" t="s">
        <v>96</v>
      </c>
      <c r="N2" s="186" t="s">
        <v>113</v>
      </c>
      <c r="O2" s="188" t="s">
        <v>114</v>
      </c>
      <c r="P2" s="188" t="s">
        <v>79</v>
      </c>
      <c r="Q2" s="44" t="s">
        <v>80</v>
      </c>
      <c r="R2" s="18" t="s">
        <v>99</v>
      </c>
      <c r="S2" s="18" t="s">
        <v>115</v>
      </c>
      <c r="T2" s="18" t="s">
        <v>83</v>
      </c>
      <c r="U2" s="18" t="s">
        <v>84</v>
      </c>
      <c r="V2" s="18" t="s">
        <v>85</v>
      </c>
      <c r="W2" s="44" t="s">
        <v>86</v>
      </c>
      <c r="X2" s="18" t="s">
        <v>117</v>
      </c>
    </row>
    <row r="3" spans="1:24" ht="108" x14ac:dyDescent="0.25">
      <c r="A3" s="130"/>
      <c r="B3" s="136"/>
      <c r="C3" s="11" t="s">
        <v>25</v>
      </c>
      <c r="D3" s="53" t="s">
        <v>51</v>
      </c>
      <c r="E3" s="122"/>
      <c r="F3" s="172" t="s">
        <v>52</v>
      </c>
      <c r="G3" s="151"/>
      <c r="H3" s="151"/>
      <c r="I3" s="151"/>
      <c r="J3" s="151"/>
      <c r="K3" s="151"/>
      <c r="L3" s="189"/>
      <c r="M3" s="152"/>
      <c r="N3" s="151"/>
      <c r="O3" s="152"/>
      <c r="P3" s="152"/>
      <c r="Q3" s="130"/>
      <c r="R3" s="131"/>
      <c r="S3" s="131"/>
      <c r="T3" s="131"/>
      <c r="U3" s="131"/>
      <c r="V3" s="131"/>
      <c r="W3" s="130"/>
      <c r="X3" s="131"/>
    </row>
    <row r="4" spans="1:24" ht="216.75" customHeight="1" x14ac:dyDescent="0.25">
      <c r="A4" s="110">
        <v>1916</v>
      </c>
      <c r="B4" s="137" t="s">
        <v>26</v>
      </c>
      <c r="C4" s="87" t="s">
        <v>108</v>
      </c>
      <c r="D4" s="138" t="s">
        <v>33</v>
      </c>
      <c r="E4" s="89">
        <v>5000</v>
      </c>
      <c r="F4" s="190" t="s">
        <v>231</v>
      </c>
      <c r="G4" s="190" t="s">
        <v>229</v>
      </c>
      <c r="H4" s="190" t="s">
        <v>231</v>
      </c>
      <c r="I4" s="233" t="s">
        <v>233</v>
      </c>
      <c r="J4" s="234">
        <v>39.75</v>
      </c>
      <c r="K4" s="234">
        <v>212</v>
      </c>
      <c r="L4" s="234">
        <v>110242</v>
      </c>
      <c r="M4" s="213">
        <v>1.6368</v>
      </c>
      <c r="N4" s="235">
        <v>14.58</v>
      </c>
      <c r="O4" s="213">
        <v>42.98</v>
      </c>
      <c r="P4" s="213">
        <v>1.6368</v>
      </c>
      <c r="Q4" s="236">
        <f>N4/K4</f>
        <v>6.8773584905660379E-2</v>
      </c>
      <c r="R4" s="237">
        <f>M4*N4</f>
        <v>23.864544000000002</v>
      </c>
      <c r="S4" s="238">
        <f>Q4*M4</f>
        <v>0.11256860377358491</v>
      </c>
      <c r="T4" s="237">
        <f>O4/K4</f>
        <v>0.20273584905660375</v>
      </c>
      <c r="U4" s="237">
        <f>R4+O4</f>
        <v>66.844543999999999</v>
      </c>
      <c r="V4" s="237">
        <f>U4/K4</f>
        <v>0.31530445283018865</v>
      </c>
      <c r="W4" s="239">
        <f>SUM(E4/K4)</f>
        <v>23.584905660377359</v>
      </c>
      <c r="X4" s="237">
        <f>V4*E4</f>
        <v>1576.5222641509433</v>
      </c>
    </row>
  </sheetData>
  <printOptions verticalCentered="1"/>
  <pageMargins left="0.45" right="0.45" top="0.75" bottom="0.5" header="0.3" footer="0.3"/>
  <pageSetup paperSize="5" scale="60" orientation="landscape" r:id="rId1"/>
  <headerFooter alignWithMargins="0">
    <oddHeader>&amp;C&amp;"-,Bold"&amp;12SHELBY COUNTY SCHOOLS (SCBE)
Commodity Processing/Commercial Bid
Commodity Processing - Dry by Case</oddHeader>
    <oddFooter>Page &amp;P&amp;R2020-2021 Commodity-Commercial Bid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
  <sheetViews>
    <sheetView zoomScaleNormal="100" workbookViewId="0">
      <selection activeCell="M11" sqref="M11"/>
    </sheetView>
  </sheetViews>
  <sheetFormatPr defaultRowHeight="15" x14ac:dyDescent="0.25"/>
  <cols>
    <col min="1" max="1" width="7.42578125" style="23" customWidth="1"/>
    <col min="3" max="3" width="24.42578125" customWidth="1"/>
    <col min="4" max="4" width="19.42578125" customWidth="1"/>
    <col min="5" max="5" width="11" customWidth="1"/>
    <col min="6" max="6" width="13.42578125" style="156" customWidth="1"/>
    <col min="7" max="7" width="9.140625" style="156"/>
    <col min="8" max="8" width="10.5703125" style="156" customWidth="1"/>
    <col min="9" max="12" width="9.140625" style="156"/>
    <col min="13" max="13" width="15.28515625" customWidth="1"/>
    <col min="14" max="15" width="15.7109375" customWidth="1"/>
    <col min="16" max="16" width="14.7109375" style="141" customWidth="1"/>
  </cols>
  <sheetData>
    <row r="1" spans="1:18" ht="48" x14ac:dyDescent="0.25">
      <c r="A1" s="50" t="s">
        <v>38</v>
      </c>
      <c r="B1" s="50" t="s">
        <v>1</v>
      </c>
      <c r="C1" s="50" t="s">
        <v>2</v>
      </c>
      <c r="D1" s="50" t="s">
        <v>39</v>
      </c>
      <c r="E1" s="50" t="s">
        <v>40</v>
      </c>
      <c r="F1" s="184" t="s">
        <v>119</v>
      </c>
      <c r="G1" s="184" t="s">
        <v>42</v>
      </c>
      <c r="H1" s="184" t="s">
        <v>43</v>
      </c>
      <c r="I1" s="184" t="s">
        <v>118</v>
      </c>
      <c r="J1" s="184" t="s">
        <v>102</v>
      </c>
      <c r="K1" s="184" t="s">
        <v>45</v>
      </c>
      <c r="L1" s="184" t="s">
        <v>103</v>
      </c>
      <c r="M1" s="50" t="s">
        <v>47</v>
      </c>
      <c r="N1" s="50" t="s">
        <v>48</v>
      </c>
      <c r="O1" s="50" t="s">
        <v>104</v>
      </c>
      <c r="P1" s="51" t="s">
        <v>105</v>
      </c>
      <c r="Q1" s="14"/>
      <c r="R1" s="14"/>
    </row>
    <row r="2" spans="1:18" ht="28.5" customHeight="1" x14ac:dyDescent="0.25">
      <c r="A2" s="50" t="s">
        <v>120</v>
      </c>
      <c r="B2" s="51" t="s">
        <v>69</v>
      </c>
      <c r="C2" s="51" t="s">
        <v>70</v>
      </c>
      <c r="D2" s="51" t="s">
        <v>71</v>
      </c>
      <c r="E2" s="51" t="s">
        <v>58</v>
      </c>
      <c r="F2" s="175" t="s">
        <v>59</v>
      </c>
      <c r="G2" s="175" t="s">
        <v>72</v>
      </c>
      <c r="H2" s="175" t="s">
        <v>60</v>
      </c>
      <c r="I2" s="175" t="s">
        <v>73</v>
      </c>
      <c r="J2" s="175" t="s">
        <v>94</v>
      </c>
      <c r="K2" s="175" t="s">
        <v>121</v>
      </c>
      <c r="L2" s="175" t="s">
        <v>75</v>
      </c>
      <c r="M2" s="51" t="s">
        <v>96</v>
      </c>
      <c r="N2" s="51" t="s">
        <v>77</v>
      </c>
      <c r="O2" s="51" t="s">
        <v>114</v>
      </c>
      <c r="P2" s="51" t="s">
        <v>79</v>
      </c>
      <c r="Q2" s="14"/>
      <c r="R2" s="14"/>
    </row>
    <row r="3" spans="1:18" ht="96" x14ac:dyDescent="0.25">
      <c r="A3" s="125"/>
      <c r="B3" s="125"/>
      <c r="C3" s="52" t="s">
        <v>25</v>
      </c>
      <c r="D3" s="53" t="s">
        <v>51</v>
      </c>
      <c r="E3" s="122"/>
      <c r="F3" s="172" t="s">
        <v>52</v>
      </c>
      <c r="G3" s="149"/>
      <c r="H3" s="149"/>
      <c r="I3" s="149"/>
      <c r="J3" s="149"/>
      <c r="K3" s="149"/>
      <c r="L3" s="149"/>
      <c r="M3" s="125"/>
      <c r="N3" s="125"/>
      <c r="O3" s="125"/>
      <c r="P3" s="125"/>
      <c r="Q3" s="14"/>
      <c r="R3" s="14"/>
    </row>
    <row r="4" spans="1:18" ht="187.5" customHeight="1" x14ac:dyDescent="0.25">
      <c r="A4" s="59">
        <v>1916</v>
      </c>
      <c r="B4" s="12" t="s">
        <v>26</v>
      </c>
      <c r="C4" s="55" t="s">
        <v>108</v>
      </c>
      <c r="D4" s="111" t="s">
        <v>33</v>
      </c>
      <c r="E4" s="56">
        <v>2000</v>
      </c>
      <c r="F4" s="295" t="s">
        <v>231</v>
      </c>
      <c r="G4" s="295" t="s">
        <v>229</v>
      </c>
      <c r="H4" s="296" t="s">
        <v>230</v>
      </c>
      <c r="I4" s="297">
        <v>39944</v>
      </c>
      <c r="J4" s="298">
        <v>39.75</v>
      </c>
      <c r="K4" s="298">
        <v>212</v>
      </c>
      <c r="L4" s="298">
        <v>66.84</v>
      </c>
      <c r="M4" s="299">
        <f>(E4/K4)</f>
        <v>9.433962264150944</v>
      </c>
      <c r="N4" s="300">
        <f>(K4/L4)</f>
        <v>3.1717534410532613</v>
      </c>
      <c r="O4" s="299">
        <f>(E4*N4)</f>
        <v>6343.5068821065224</v>
      </c>
      <c r="P4" s="301"/>
    </row>
  </sheetData>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-Dry by Case</oddHeader>
    <oddFooter>Page &amp;P&amp;R2020-2021 Commodity-Commercial Bid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Commodity Processing-FRZ SERV</vt:lpstr>
      <vt:lpstr>Commercial EQ. FRZ SERV</vt:lpstr>
      <vt:lpstr>Commodity Process Only FRZ SERV</vt:lpstr>
      <vt:lpstr>Commodity FRZ-ALL or NONE</vt:lpstr>
      <vt:lpstr>Commercial Eqv FRZ-ALL OR NONE</vt:lpstr>
      <vt:lpstr>Commodity Processing-Cooler</vt:lpstr>
      <vt:lpstr>Commercial Eqv.-Cooler</vt:lpstr>
      <vt:lpstr>Commodity-Dry By Case</vt:lpstr>
      <vt:lpstr>Commercial-Dry By Case</vt:lpstr>
      <vt:lpstr>'Commodity Processing-FRZ SERV'!Print_Area</vt:lpstr>
      <vt:lpstr>'Commercial EQ. FRZ SERV'!Print_Titles</vt:lpstr>
      <vt:lpstr>'Commercial Eqv FRZ-ALL OR NONE'!Print_Titles</vt:lpstr>
      <vt:lpstr>'Commercial Eqv.-Cooler'!Print_Titles</vt:lpstr>
      <vt:lpstr>'Commercial-Dry By Case'!Print_Titles</vt:lpstr>
      <vt:lpstr>'Commodity FRZ-ALL or NONE'!Print_Titles</vt:lpstr>
      <vt:lpstr>'Commodity Processing-Cooler'!Print_Titles</vt:lpstr>
      <vt:lpstr>'Commodity Processing-FRZ SERV'!Print_Titles</vt:lpstr>
      <vt:lpstr>'Commodity-Dry By Case'!Print_Titles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2020-03-27T19:02:18Z</dcterms:modified>
</cp:coreProperties>
</file>